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1B1EBF5-BBA9-4BCE-B5E8-9B7CD9826E8E}" xr6:coauthVersionLast="47" xr6:coauthVersionMax="47" xr10:uidLastSave="{00000000-0000-0000-0000-000000000000}"/>
  <workbookProtection lockStructure="1"/>
  <bookViews>
    <workbookView xWindow="-120" yWindow="-120" windowWidth="20730" windowHeight="11160" tabRatio="429" firstSheet="1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0" i="19" l="1"/>
  <c r="D70" i="19"/>
  <c r="N69" i="19"/>
  <c r="D69" i="19"/>
  <c r="N68" i="19"/>
  <c r="D68" i="19"/>
  <c r="N67" i="19"/>
  <c r="D67" i="19"/>
  <c r="N66" i="19"/>
  <c r="D66" i="19"/>
  <c r="N65" i="19"/>
  <c r="D65" i="19"/>
  <c r="N64" i="19"/>
  <c r="D64" i="19"/>
  <c r="N63" i="19"/>
  <c r="D63" i="19"/>
  <c r="N62" i="19"/>
  <c r="D62" i="19"/>
  <c r="N61" i="19"/>
  <c r="D61" i="19"/>
  <c r="N60" i="19"/>
  <c r="D60" i="19"/>
  <c r="N59" i="19"/>
  <c r="D59" i="19"/>
  <c r="N58" i="19"/>
  <c r="D58" i="19"/>
  <c r="N57" i="19"/>
  <c r="D57" i="19"/>
  <c r="N56" i="19"/>
  <c r="D56" i="19"/>
  <c r="N55" i="19"/>
  <c r="D55" i="19"/>
  <c r="N54" i="19"/>
  <c r="D54" i="19"/>
  <c r="N53" i="19"/>
  <c r="D53" i="19"/>
  <c r="N52" i="19"/>
  <c r="D52" i="19"/>
  <c r="N51" i="19"/>
  <c r="D51" i="19"/>
  <c r="N50" i="19"/>
  <c r="D50" i="19"/>
  <c r="N49" i="19"/>
  <c r="D49" i="19"/>
  <c r="N48" i="19"/>
  <c r="D48" i="19"/>
  <c r="N47" i="19"/>
  <c r="D47" i="19"/>
  <c r="N46" i="19"/>
  <c r="D46" i="19"/>
  <c r="N45" i="19"/>
  <c r="D45" i="19"/>
  <c r="N44" i="19"/>
  <c r="D44" i="19"/>
  <c r="N43" i="19"/>
  <c r="D43" i="19"/>
  <c r="N42" i="19"/>
  <c r="D42" i="19"/>
  <c r="N41" i="19"/>
  <c r="D41" i="19"/>
  <c r="N40" i="19"/>
  <c r="D40" i="19"/>
  <c r="N39" i="19"/>
  <c r="D39" i="19"/>
  <c r="N38" i="19"/>
  <c r="D38" i="19"/>
  <c r="N37" i="19"/>
  <c r="D37" i="19"/>
  <c r="N36" i="19"/>
  <c r="D36" i="19"/>
  <c r="N35" i="19"/>
  <c r="D35" i="19"/>
  <c r="N34" i="19"/>
  <c r="D34" i="19"/>
  <c r="N33" i="19"/>
  <c r="D33" i="19"/>
  <c r="N32" i="19"/>
  <c r="D32" i="19"/>
  <c r="N31" i="19"/>
  <c r="D31" i="19"/>
  <c r="N30" i="19"/>
  <c r="D30" i="19"/>
  <c r="N29" i="19"/>
  <c r="D29" i="19"/>
  <c r="N28" i="19"/>
  <c r="D28" i="19"/>
  <c r="N27" i="19"/>
  <c r="D27" i="19"/>
  <c r="N26" i="19"/>
  <c r="D26" i="19"/>
  <c r="N25" i="19"/>
  <c r="D25" i="19"/>
  <c r="N24" i="19"/>
  <c r="D24" i="19"/>
  <c r="N23" i="19"/>
  <c r="D23" i="19"/>
  <c r="N22" i="19"/>
  <c r="D22" i="19"/>
  <c r="N21" i="19"/>
  <c r="D21" i="19"/>
  <c r="N20" i="19"/>
  <c r="D20" i="19"/>
  <c r="N19" i="19"/>
  <c r="D19" i="19"/>
  <c r="N18" i="19"/>
  <c r="D18" i="19"/>
  <c r="N17" i="19"/>
  <c r="D17" i="19"/>
  <c r="N16" i="19"/>
  <c r="D16" i="19"/>
  <c r="N15" i="19"/>
  <c r="D15" i="19"/>
  <c r="N14" i="19"/>
  <c r="D14" i="19"/>
  <c r="N13" i="19"/>
  <c r="D13" i="19"/>
  <c r="N12" i="19"/>
  <c r="D12" i="19"/>
  <c r="N11" i="19"/>
  <c r="D11" i="19"/>
  <c r="N10" i="19"/>
  <c r="D10" i="19"/>
  <c r="N9" i="19"/>
  <c r="D9" i="19"/>
  <c r="N8" i="19"/>
  <c r="D8" i="19"/>
  <c r="N7" i="19"/>
  <c r="D7" i="19"/>
  <c r="N59" i="18"/>
  <c r="D59" i="18"/>
  <c r="N58" i="18"/>
  <c r="D58" i="18"/>
  <c r="N57" i="18"/>
  <c r="D57" i="18"/>
  <c r="N56" i="18"/>
  <c r="D56" i="18"/>
  <c r="N55" i="18"/>
  <c r="D55" i="18"/>
  <c r="N54" i="18"/>
  <c r="D54" i="18"/>
  <c r="N53" i="18"/>
  <c r="D53" i="18"/>
  <c r="N52" i="18"/>
  <c r="D52" i="18"/>
  <c r="N51" i="18"/>
  <c r="D51" i="18"/>
  <c r="N50" i="18"/>
  <c r="D50" i="18"/>
  <c r="N49" i="18"/>
  <c r="D49" i="18"/>
  <c r="N48" i="18"/>
  <c r="D48" i="18"/>
  <c r="N47" i="18"/>
  <c r="D47" i="18"/>
  <c r="N46" i="18"/>
  <c r="D46" i="18"/>
  <c r="N45" i="18"/>
  <c r="D45" i="18"/>
  <c r="N44" i="18"/>
  <c r="D44" i="18"/>
  <c r="N43" i="18"/>
  <c r="D43" i="18"/>
  <c r="N42" i="18"/>
  <c r="D42" i="18"/>
  <c r="N41" i="18"/>
  <c r="D41" i="18"/>
  <c r="N40" i="18"/>
  <c r="D40" i="18"/>
  <c r="N39" i="18"/>
  <c r="D39" i="18"/>
  <c r="N38" i="18"/>
  <c r="D38" i="18"/>
  <c r="N37" i="18"/>
  <c r="D37" i="18"/>
  <c r="N36" i="18"/>
  <c r="D36" i="18"/>
  <c r="N35" i="18"/>
  <c r="D35" i="18"/>
  <c r="N34" i="18"/>
  <c r="D34" i="18"/>
  <c r="N33" i="18"/>
  <c r="D33" i="18"/>
  <c r="N32" i="18"/>
  <c r="D32" i="18"/>
  <c r="N31" i="18"/>
  <c r="D31" i="18"/>
  <c r="N30" i="18"/>
  <c r="D30" i="18"/>
  <c r="N29" i="18"/>
  <c r="D29" i="18"/>
  <c r="N28" i="18"/>
  <c r="D28" i="18"/>
  <c r="N27" i="18"/>
  <c r="D27" i="18"/>
  <c r="N26" i="18"/>
  <c r="D26" i="18"/>
  <c r="N25" i="18"/>
  <c r="D25" i="18"/>
  <c r="N24" i="18"/>
  <c r="D24" i="18"/>
  <c r="N23" i="18"/>
  <c r="D23" i="18"/>
  <c r="N22" i="18"/>
  <c r="D22" i="18"/>
  <c r="N21" i="18"/>
  <c r="D21" i="18"/>
  <c r="N20" i="18"/>
  <c r="D20" i="18"/>
  <c r="N19" i="18"/>
  <c r="D19" i="18"/>
  <c r="N18" i="18"/>
  <c r="D18" i="18"/>
  <c r="N17" i="18"/>
  <c r="D17" i="18"/>
  <c r="N16" i="18"/>
  <c r="D16" i="18"/>
  <c r="N15" i="18"/>
  <c r="D15" i="18"/>
  <c r="N14" i="18"/>
  <c r="D14" i="18"/>
  <c r="N13" i="18"/>
  <c r="D13" i="18"/>
  <c r="N12" i="18"/>
  <c r="D12" i="18"/>
  <c r="N11" i="18"/>
  <c r="D11" i="18"/>
  <c r="N10" i="18"/>
  <c r="D10" i="18"/>
  <c r="N9" i="18"/>
  <c r="D9" i="18"/>
  <c r="N8" i="18"/>
  <c r="D8" i="18"/>
  <c r="N7" i="18"/>
  <c r="D7" i="18"/>
  <c r="N65" i="17"/>
  <c r="D65" i="17"/>
  <c r="N64" i="17"/>
  <c r="D64" i="17"/>
  <c r="N63" i="17"/>
  <c r="D63" i="17"/>
  <c r="N62" i="17"/>
  <c r="D62" i="17"/>
  <c r="N61" i="17"/>
  <c r="D61" i="17"/>
  <c r="N60" i="17"/>
  <c r="D60" i="17"/>
  <c r="N59" i="17"/>
  <c r="D59" i="17"/>
  <c r="N58" i="17"/>
  <c r="D58" i="17"/>
  <c r="N57" i="17"/>
  <c r="D57" i="17"/>
  <c r="N56" i="17"/>
  <c r="D56" i="17"/>
  <c r="N55" i="17"/>
  <c r="D55" i="17"/>
  <c r="N54" i="17"/>
  <c r="D54" i="17"/>
  <c r="N53" i="17"/>
  <c r="D53" i="17"/>
  <c r="N52" i="17"/>
  <c r="D52" i="17"/>
  <c r="N51" i="17"/>
  <c r="D51" i="17"/>
  <c r="N50" i="17"/>
  <c r="D50" i="17"/>
  <c r="N49" i="17"/>
  <c r="D49" i="17"/>
  <c r="N48" i="17"/>
  <c r="D48" i="17"/>
  <c r="N47" i="17"/>
  <c r="D47" i="17"/>
  <c r="N46" i="17"/>
  <c r="D46" i="17"/>
  <c r="N45" i="17"/>
  <c r="D45" i="17"/>
  <c r="N44" i="17"/>
  <c r="D44" i="17"/>
  <c r="N43" i="17"/>
  <c r="D43" i="17"/>
  <c r="N42" i="17"/>
  <c r="D42" i="17"/>
  <c r="N41" i="17"/>
  <c r="D41" i="17"/>
  <c r="N40" i="17"/>
  <c r="D40" i="17"/>
  <c r="N39" i="17"/>
  <c r="D39" i="17"/>
  <c r="N38" i="17"/>
  <c r="D38" i="17"/>
  <c r="N37" i="17"/>
  <c r="D37" i="17"/>
  <c r="N36" i="17"/>
  <c r="D36" i="17"/>
  <c r="N35" i="17"/>
  <c r="D35" i="17"/>
  <c r="N34" i="17"/>
  <c r="D34" i="17"/>
  <c r="N33" i="17"/>
  <c r="D33" i="17"/>
  <c r="N32" i="17"/>
  <c r="D32" i="17"/>
  <c r="N31" i="17"/>
  <c r="D31" i="17"/>
  <c r="N30" i="17"/>
  <c r="D30" i="17"/>
  <c r="N29" i="17"/>
  <c r="D29" i="17"/>
  <c r="N28" i="17"/>
  <c r="D28" i="17"/>
  <c r="N27" i="17"/>
  <c r="D27" i="17"/>
  <c r="N26" i="17"/>
  <c r="D26" i="17"/>
  <c r="N25" i="17"/>
  <c r="D25" i="17"/>
  <c r="N24" i="17"/>
  <c r="D24" i="17"/>
  <c r="N23" i="17"/>
  <c r="D23" i="17"/>
  <c r="N22" i="17"/>
  <c r="D22" i="17"/>
  <c r="N21" i="17"/>
  <c r="D21" i="17"/>
  <c r="N20" i="17"/>
  <c r="D20" i="17"/>
  <c r="N19" i="17"/>
  <c r="D19" i="17"/>
  <c r="N18" i="17"/>
  <c r="D18" i="17"/>
  <c r="N17" i="17"/>
  <c r="D17" i="17"/>
  <c r="N16" i="17"/>
  <c r="D16" i="17"/>
  <c r="N15" i="17"/>
  <c r="D15" i="17"/>
  <c r="N14" i="17"/>
  <c r="D14" i="17"/>
  <c r="N13" i="17"/>
  <c r="D13" i="17"/>
  <c r="N12" i="17"/>
  <c r="D12" i="17"/>
  <c r="N11" i="17"/>
  <c r="D11" i="17"/>
  <c r="N10" i="17"/>
  <c r="D10" i="17"/>
  <c r="N9" i="17"/>
  <c r="D9" i="17"/>
  <c r="N8" i="17"/>
  <c r="D8" i="17"/>
  <c r="N7" i="17"/>
  <c r="D7" i="17"/>
  <c r="N137" i="16"/>
  <c r="D137" i="16"/>
  <c r="N136" i="16"/>
  <c r="D136" i="16"/>
  <c r="N135" i="16"/>
  <c r="D135" i="16"/>
  <c r="N134" i="16"/>
  <c r="D134" i="16"/>
  <c r="N133" i="16"/>
  <c r="D133" i="16"/>
  <c r="N132" i="16"/>
  <c r="D132" i="16"/>
  <c r="N131" i="16"/>
  <c r="D131" i="16"/>
  <c r="N130" i="16"/>
  <c r="D130" i="16"/>
  <c r="N129" i="16"/>
  <c r="D129" i="16"/>
  <c r="N128" i="16"/>
  <c r="D128" i="16"/>
  <c r="N127" i="16"/>
  <c r="D127" i="16"/>
  <c r="N126" i="16"/>
  <c r="D126" i="16"/>
  <c r="N125" i="16"/>
  <c r="D125" i="16"/>
  <c r="N124" i="16"/>
  <c r="D124" i="16"/>
  <c r="N123" i="16"/>
  <c r="D123" i="16"/>
  <c r="N122" i="16"/>
  <c r="D122" i="16"/>
  <c r="N121" i="16"/>
  <c r="D121" i="16"/>
  <c r="N120" i="16"/>
  <c r="D120" i="16"/>
  <c r="N119" i="16"/>
  <c r="D119" i="16"/>
  <c r="N118" i="16"/>
  <c r="D118" i="16"/>
  <c r="N117" i="16"/>
  <c r="D117" i="16"/>
  <c r="N116" i="16"/>
  <c r="D116" i="16"/>
  <c r="N115" i="16"/>
  <c r="D115" i="16"/>
  <c r="N114" i="16"/>
  <c r="D114" i="16"/>
  <c r="N113" i="16"/>
  <c r="D113" i="16"/>
  <c r="N112" i="16"/>
  <c r="D112" i="16"/>
  <c r="N111" i="16"/>
  <c r="D111" i="16"/>
  <c r="N110" i="16"/>
  <c r="D110" i="16"/>
  <c r="N109" i="16"/>
  <c r="D109" i="16"/>
  <c r="N108" i="16"/>
  <c r="D108" i="16"/>
  <c r="N107" i="16"/>
  <c r="D107" i="16"/>
  <c r="N106" i="16"/>
  <c r="D106" i="16"/>
  <c r="N105" i="16"/>
  <c r="D105" i="16"/>
  <c r="N104" i="16"/>
  <c r="D104" i="16"/>
  <c r="N103" i="16"/>
  <c r="D103" i="16"/>
  <c r="N102" i="16"/>
  <c r="D102" i="16"/>
  <c r="N101" i="16"/>
  <c r="D101" i="16"/>
  <c r="N100" i="16"/>
  <c r="D100" i="16"/>
  <c r="N99" i="16"/>
  <c r="D99" i="16"/>
  <c r="N98" i="16"/>
  <c r="D98" i="16"/>
  <c r="N97" i="16"/>
  <c r="D97" i="16"/>
  <c r="N96" i="16"/>
  <c r="D96" i="16"/>
  <c r="N95" i="16"/>
  <c r="D95" i="16"/>
  <c r="N94" i="16"/>
  <c r="D94" i="16"/>
  <c r="N93" i="16"/>
  <c r="D93" i="16"/>
  <c r="N92" i="16"/>
  <c r="D92" i="16"/>
  <c r="N91" i="16"/>
  <c r="D91" i="16"/>
  <c r="N90" i="16"/>
  <c r="D90" i="16"/>
  <c r="N89" i="16"/>
  <c r="D89" i="16"/>
  <c r="N88" i="16"/>
  <c r="D88" i="16"/>
  <c r="N87" i="16"/>
  <c r="D87" i="16"/>
  <c r="N86" i="16"/>
  <c r="D86" i="16"/>
  <c r="N85" i="16"/>
  <c r="D85" i="16"/>
  <c r="N84" i="16"/>
  <c r="D84" i="16"/>
  <c r="N83" i="16"/>
  <c r="D83" i="16"/>
  <c r="N82" i="16"/>
  <c r="D82" i="16"/>
  <c r="N81" i="16"/>
  <c r="D81" i="16"/>
  <c r="N80" i="16"/>
  <c r="D80" i="16"/>
  <c r="N79" i="16"/>
  <c r="D79" i="16"/>
  <c r="N78" i="16"/>
  <c r="D78" i="16"/>
  <c r="N77" i="16"/>
  <c r="D77" i="16"/>
  <c r="N76" i="16"/>
  <c r="D76" i="16"/>
  <c r="N75" i="16"/>
  <c r="D75" i="16"/>
  <c r="N74" i="16"/>
  <c r="D74" i="16"/>
  <c r="N73" i="16"/>
  <c r="D73" i="16"/>
  <c r="N72" i="16"/>
  <c r="D72" i="16"/>
  <c r="N71" i="16"/>
  <c r="D71" i="16"/>
  <c r="N70" i="16"/>
  <c r="D70" i="16"/>
  <c r="N69" i="16"/>
  <c r="D69" i="16"/>
  <c r="N68" i="16"/>
  <c r="D68" i="16"/>
  <c r="N67" i="16"/>
  <c r="D67" i="16"/>
  <c r="N66" i="16"/>
  <c r="D66" i="16"/>
  <c r="N65" i="16"/>
  <c r="D65" i="16"/>
  <c r="N64" i="16"/>
  <c r="D64" i="16"/>
  <c r="N63" i="16"/>
  <c r="D63" i="16"/>
  <c r="N62" i="16"/>
  <c r="D62" i="16"/>
  <c r="N61" i="16"/>
  <c r="D61" i="16"/>
  <c r="N60" i="16"/>
  <c r="D60" i="16"/>
  <c r="N59" i="16"/>
  <c r="D59" i="16"/>
  <c r="N58" i="16"/>
  <c r="D58" i="16"/>
  <c r="N57" i="16"/>
  <c r="D57" i="16"/>
  <c r="N56" i="16"/>
  <c r="D56" i="16"/>
  <c r="N55" i="16"/>
  <c r="D55" i="16"/>
  <c r="N54" i="16"/>
  <c r="D54" i="16"/>
  <c r="N53" i="16"/>
  <c r="D53" i="16"/>
  <c r="N52" i="16"/>
  <c r="D52" i="16"/>
  <c r="N51" i="16"/>
  <c r="D51" i="16"/>
  <c r="N50" i="16"/>
  <c r="D50" i="16"/>
  <c r="N49" i="16"/>
  <c r="D49" i="16"/>
  <c r="N48" i="16"/>
  <c r="D48" i="16"/>
  <c r="N47" i="16"/>
  <c r="D47" i="16"/>
  <c r="N46" i="16"/>
  <c r="D46" i="16"/>
  <c r="N45" i="16"/>
  <c r="D45" i="16"/>
  <c r="N44" i="16"/>
  <c r="D44" i="16"/>
  <c r="N43" i="16"/>
  <c r="D43" i="16"/>
  <c r="N42" i="16"/>
  <c r="D42" i="16"/>
  <c r="N41" i="16"/>
  <c r="D41" i="16"/>
  <c r="N40" i="16"/>
  <c r="D40" i="16"/>
  <c r="N39" i="16"/>
  <c r="D39" i="16"/>
  <c r="N38" i="16"/>
  <c r="D38" i="16"/>
  <c r="N37" i="16"/>
  <c r="D37" i="16"/>
  <c r="N36" i="16"/>
  <c r="D36" i="16"/>
  <c r="N35" i="16"/>
  <c r="D35" i="16"/>
  <c r="N34" i="16"/>
  <c r="D34" i="16"/>
  <c r="N33" i="16"/>
  <c r="D33" i="16"/>
  <c r="N32" i="16"/>
  <c r="D32" i="16"/>
  <c r="N31" i="16"/>
  <c r="D31" i="16"/>
  <c r="N30" i="16"/>
  <c r="D30" i="16"/>
  <c r="N29" i="16"/>
  <c r="D29" i="16"/>
  <c r="N28" i="16"/>
  <c r="D28" i="16"/>
  <c r="N27" i="16"/>
  <c r="D27" i="16"/>
  <c r="N26" i="16"/>
  <c r="D26" i="16"/>
  <c r="N25" i="16"/>
  <c r="D25" i="16"/>
  <c r="N24" i="16"/>
  <c r="D24" i="16"/>
  <c r="N23" i="16"/>
  <c r="D23" i="16"/>
  <c r="N22" i="16"/>
  <c r="D22" i="16"/>
  <c r="N21" i="16"/>
  <c r="D21" i="16"/>
  <c r="N20" i="16"/>
  <c r="D20" i="16"/>
  <c r="N19" i="16"/>
  <c r="D19" i="16"/>
  <c r="N18" i="16"/>
  <c r="D18" i="16"/>
  <c r="N17" i="16"/>
  <c r="D17" i="16"/>
  <c r="N16" i="16"/>
  <c r="D16" i="16"/>
  <c r="N15" i="16"/>
  <c r="D15" i="16"/>
  <c r="N14" i="16"/>
  <c r="D14" i="16"/>
  <c r="N13" i="16"/>
  <c r="D13" i="16"/>
  <c r="N12" i="16"/>
  <c r="D12" i="16"/>
  <c r="N11" i="16"/>
  <c r="D11" i="16"/>
  <c r="N10" i="16"/>
  <c r="D10" i="16"/>
  <c r="N9" i="16"/>
  <c r="D9" i="16"/>
  <c r="N8" i="16"/>
  <c r="D8" i="16"/>
  <c r="N7" i="16"/>
  <c r="D7" i="16"/>
  <c r="N88" i="2"/>
  <c r="D88" i="2"/>
  <c r="N87" i="2"/>
  <c r="D87" i="2"/>
  <c r="N86" i="2"/>
  <c r="D86" i="2"/>
  <c r="N85" i="2"/>
  <c r="D85" i="2"/>
  <c r="N84" i="2"/>
  <c r="D84" i="2"/>
  <c r="N83" i="2"/>
  <c r="D83" i="2"/>
  <c r="N82" i="2"/>
  <c r="D82" i="2"/>
  <c r="N81" i="2"/>
  <c r="D81" i="2"/>
  <c r="N80" i="2"/>
  <c r="D80" i="2"/>
  <c r="N79" i="2"/>
  <c r="D79" i="2"/>
  <c r="N78" i="2"/>
  <c r="D78" i="2"/>
  <c r="N77" i="2"/>
  <c r="D77" i="2"/>
  <c r="N76" i="2"/>
  <c r="D76" i="2"/>
  <c r="N75" i="2"/>
  <c r="D75" i="2"/>
  <c r="N74" i="2"/>
  <c r="D74" i="2"/>
  <c r="N73" i="2"/>
  <c r="D73" i="2"/>
  <c r="N72" i="2"/>
  <c r="D72" i="2"/>
  <c r="N71" i="2"/>
  <c r="D71" i="2"/>
  <c r="N70" i="2"/>
  <c r="D70" i="2"/>
  <c r="N69" i="2"/>
  <c r="D69" i="2"/>
  <c r="N68" i="2"/>
  <c r="D68" i="2"/>
  <c r="N67" i="2"/>
  <c r="D67" i="2"/>
  <c r="N66" i="2"/>
  <c r="D66" i="2"/>
  <c r="N65" i="2"/>
  <c r="D65" i="2"/>
  <c r="N64" i="2"/>
  <c r="D64" i="2"/>
  <c r="N63" i="2"/>
  <c r="D63" i="2"/>
  <c r="N62" i="2"/>
  <c r="D62" i="2"/>
  <c r="N61" i="2"/>
  <c r="D61" i="2"/>
  <c r="N60" i="2"/>
  <c r="D60" i="2"/>
  <c r="N59" i="2"/>
  <c r="D59" i="2"/>
  <c r="N58" i="2"/>
  <c r="D58" i="2"/>
  <c r="N57" i="2"/>
  <c r="D57" i="2"/>
  <c r="N56" i="2"/>
  <c r="D56" i="2"/>
  <c r="N55" i="2"/>
  <c r="D55" i="2"/>
  <c r="N54" i="2"/>
  <c r="D54" i="2"/>
  <c r="N53" i="2"/>
  <c r="D53" i="2"/>
  <c r="N52" i="2"/>
  <c r="D52" i="2"/>
  <c r="N51" i="2"/>
  <c r="D51" i="2"/>
  <c r="N50" i="2"/>
  <c r="D50" i="2"/>
  <c r="N49" i="2"/>
  <c r="D49" i="2"/>
  <c r="N48" i="2"/>
  <c r="D48" i="2"/>
  <c r="N47" i="2"/>
  <c r="D47" i="2"/>
  <c r="N46" i="2"/>
  <c r="D46" i="2"/>
  <c r="N45" i="2"/>
  <c r="D45" i="2"/>
  <c r="N44" i="2"/>
  <c r="D44" i="2"/>
  <c r="N43" i="2"/>
  <c r="D43" i="2"/>
  <c r="N42" i="2"/>
  <c r="D42" i="2"/>
  <c r="N41" i="2"/>
  <c r="D41" i="2"/>
  <c r="N40" i="2"/>
  <c r="D40" i="2"/>
  <c r="N39" i="2"/>
  <c r="D39" i="2"/>
  <c r="N38" i="2"/>
  <c r="D38" i="2"/>
  <c r="N37" i="2"/>
  <c r="D37" i="2"/>
  <c r="N36" i="2"/>
  <c r="D36" i="2"/>
  <c r="N35" i="2"/>
  <c r="D35" i="2"/>
  <c r="N34" i="2"/>
  <c r="D34" i="2"/>
  <c r="N33" i="2"/>
  <c r="D33" i="2"/>
  <c r="N32" i="2"/>
  <c r="D32" i="2"/>
  <c r="N31" i="2"/>
  <c r="D31" i="2"/>
  <c r="N30" i="2"/>
  <c r="D30" i="2"/>
  <c r="N29" i="2"/>
  <c r="D29" i="2"/>
  <c r="N28" i="2"/>
  <c r="D28" i="2"/>
  <c r="N27" i="2"/>
  <c r="D27" i="2"/>
  <c r="N26" i="2"/>
  <c r="D26" i="2"/>
  <c r="N25" i="2"/>
  <c r="D25" i="2"/>
  <c r="N24" i="2"/>
  <c r="D24" i="2"/>
  <c r="N23" i="2"/>
  <c r="D23" i="2"/>
  <c r="N22" i="2"/>
  <c r="D22" i="2"/>
  <c r="N21" i="2"/>
  <c r="D21" i="2"/>
  <c r="N20" i="2"/>
  <c r="D20" i="2"/>
  <c r="N19" i="2"/>
  <c r="D19" i="2"/>
  <c r="N18" i="2"/>
  <c r="D18" i="2"/>
  <c r="N17" i="2"/>
  <c r="D17" i="2"/>
  <c r="N16" i="2"/>
  <c r="D16" i="2"/>
  <c r="N15" i="2"/>
  <c r="D15" i="2"/>
  <c r="N14" i="2"/>
  <c r="D14" i="2"/>
  <c r="N13" i="2"/>
  <c r="D13" i="2"/>
  <c r="N12" i="2"/>
  <c r="D12" i="2"/>
  <c r="N11" i="2"/>
  <c r="D11" i="2"/>
  <c r="N10" i="2"/>
  <c r="D10" i="2"/>
  <c r="N9" i="2"/>
  <c r="D9" i="2"/>
  <c r="N8" i="2"/>
  <c r="D8" i="2"/>
  <c r="N7" i="2"/>
  <c r="D7" i="2"/>
</calcChain>
</file>

<file path=xl/sharedStrings.xml><?xml version="1.0" encoding="utf-8"?>
<sst xmlns="http://schemas.openxmlformats.org/spreadsheetml/2006/main" count="3697" uniqueCount="1506">
  <si>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</si>
  <si>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</si>
  <si>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</si>
  <si>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</si>
  <si>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</si>
  <si>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</si>
  <si>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</si>
  <si>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</si>
  <si>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</si>
  <si>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</si>
  <si>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</si>
  <si>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</si>
  <si>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</si>
  <si>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</si>
  <si>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</si>
  <si>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</si>
  <si>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</si>
  <si>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</si>
  <si>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</si>
  <si>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</si>
  <si>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</si>
  <si>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</si>
  <si>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</si>
  <si>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</si>
  <si>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</si>
  <si>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</si>
  <si>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</si>
  <si>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</si>
  <si>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</si>
  <si>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</si>
  <si>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</si>
  <si>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</si>
  <si>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</si>
  <si>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</si>
  <si>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</si>
  <si>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</si>
  <si>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</si>
  <si>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</si>
  <si>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</si>
  <si>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</si>
  <si>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</si>
  <si>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</si>
  <si>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</si>
  <si>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</si>
  <si>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</si>
  <si>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</si>
  <si>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</si>
  <si>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</si>
  <si>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</si>
  <si>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</si>
  <si>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</si>
  <si>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</si>
  <si>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</si>
  <si>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</si>
  <si>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</si>
  <si>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</si>
  <si>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</si>
  <si>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</si>
  <si>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</si>
  <si>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</si>
  <si>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</si>
  <si>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</si>
  <si>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</si>
  <si>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</si>
  <si>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</si>
  <si>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</si>
  <si>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</si>
  <si>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</si>
  <si>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</si>
  <si>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</si>
  <si>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</si>
  <si>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</si>
  <si>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</si>
  <si>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</si>
  <si>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</si>
  <si>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</si>
  <si>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</si>
  <si>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</si>
  <si>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</si>
  <si>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</si>
  <si>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</si>
  <si>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</si>
  <si>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จันศกานต์</t>
  </si>
  <si>
    <t>ขอพึ่ง</t>
  </si>
  <si>
    <t>Chansakarn</t>
  </si>
  <si>
    <t>khopueng</t>
  </si>
  <si>
    <t>โรงเรียนอัสสัมชัญธนบุรี</t>
  </si>
  <si>
    <t>สิรินาฏ</t>
  </si>
  <si>
    <t>ชำนาญรักษา</t>
  </si>
  <si>
    <t>Sirinart</t>
  </si>
  <si>
    <t>Chumnarnruksa</t>
  </si>
  <si>
    <t>ธีณวัฒน์</t>
  </si>
  <si>
    <t>ลัภพงศ์สมบัติ</t>
  </si>
  <si>
    <t>Theenawat</t>
  </si>
  <si>
    <t>Lappongsombat</t>
  </si>
  <si>
    <t>ลินิน</t>
  </si>
  <si>
    <t>กาญจนะกันโห</t>
  </si>
  <si>
    <t>LINEN</t>
  </si>
  <si>
    <t>KANJANAKANHO</t>
  </si>
  <si>
    <t>ณัฐณิชา</t>
  </si>
  <si>
    <t>มงคลวุฒิวงษ์</t>
  </si>
  <si>
    <t>Natnicha</t>
  </si>
  <si>
    <t>Mongkolwuttiwong</t>
  </si>
  <si>
    <t>วิมพ์วิภา</t>
  </si>
  <si>
    <t>อนันต์พุฒิกุล</t>
  </si>
  <si>
    <t>Wimwipha</t>
  </si>
  <si>
    <t>Ananputthikul</t>
  </si>
  <si>
    <t>กมลภัทร</t>
  </si>
  <si>
    <t>เจริญสุข</t>
  </si>
  <si>
    <t>Kamolphat</t>
  </si>
  <si>
    <t>Jaroensuk</t>
  </si>
  <si>
    <t>ฌานิศา</t>
  </si>
  <si>
    <t>ฉิมพลีนภานนท์</t>
  </si>
  <si>
    <t>Chanisa</t>
  </si>
  <si>
    <t>Chimpleenapanon</t>
  </si>
  <si>
    <t>แทนคุณ</t>
  </si>
  <si>
    <t>สิวาภิรมย์รัตน์</t>
  </si>
  <si>
    <t>Tankhun</t>
  </si>
  <si>
    <t>Siwapiromrat</t>
  </si>
  <si>
    <t>นันทพัทธ์</t>
  </si>
  <si>
    <t>ตั้งกนกไพโรจน์</t>
  </si>
  <si>
    <t>NANTHAPAT</t>
  </si>
  <si>
    <t>TANGKANOKPAIROJ</t>
  </si>
  <si>
    <t>ภูดิศ</t>
  </si>
  <si>
    <t>สงวนวงศ์</t>
  </si>
  <si>
    <t>Phudit</t>
  </si>
  <si>
    <t>Sanguanworn</t>
  </si>
  <si>
    <t>กิตติทัด</t>
  </si>
  <si>
    <t>สันติปรีชาวัฒน์</t>
  </si>
  <si>
    <t>Kittithat</t>
  </si>
  <si>
    <t>Suntipreechawat</t>
  </si>
  <si>
    <t>ชนัญชิดา</t>
  </si>
  <si>
    <t>ฤทัยธนานนท์</t>
  </si>
  <si>
    <t>Chananchida</t>
  </si>
  <si>
    <t>Ruethaithananon</t>
  </si>
  <si>
    <t>พฤธา</t>
  </si>
  <si>
    <t>ลิ้มทองคำ</t>
  </si>
  <si>
    <t>Pruedtha</t>
  </si>
  <si>
    <t>Limthongkam</t>
  </si>
  <si>
    <t>ณัฏฐณิชา</t>
  </si>
  <si>
    <t>ท้าวอนนท์</t>
  </si>
  <si>
    <t>Natthanicha</t>
  </si>
  <si>
    <t>Taawanon</t>
  </si>
  <si>
    <t>ชวัลณัฏฐ์</t>
  </si>
  <si>
    <t>อุดมเลิศลักษณ์</t>
  </si>
  <si>
    <t>Chawannut</t>
  </si>
  <si>
    <t>Udomlertlak</t>
  </si>
  <si>
    <t>มานิษฐา</t>
  </si>
  <si>
    <t>วิสุทธิกาญจน์</t>
  </si>
  <si>
    <t>Manistha</t>
  </si>
  <si>
    <t>Wisuttikarn</t>
  </si>
  <si>
    <t>อจิรภาส์</t>
  </si>
  <si>
    <t>เชียงเครือ</t>
  </si>
  <si>
    <t>Miss Ajirapha</t>
  </si>
  <si>
    <t>Chiangkrue</t>
  </si>
  <si>
    <t>วรรณรดา</t>
  </si>
  <si>
    <t>จงอรุณงามแสง</t>
  </si>
  <si>
    <t>Wanrada</t>
  </si>
  <si>
    <t>Jongarunngamsang</t>
  </si>
  <si>
    <t>ณภัทร</t>
  </si>
  <si>
    <t>แย้มรักษา</t>
  </si>
  <si>
    <t>Naphat</t>
  </si>
  <si>
    <t>Yaemrugsa</t>
  </si>
  <si>
    <t>กิตติสิริ</t>
  </si>
  <si>
    <t>โสรมรรค</t>
  </si>
  <si>
    <t>Kittisiri</t>
  </si>
  <si>
    <t>Soramuck</t>
  </si>
  <si>
    <t>ปริญวีณ์</t>
  </si>
  <si>
    <t>จันทร์เขียว</t>
  </si>
  <si>
    <t>PARINYAVEE</t>
  </si>
  <si>
    <t>CHANKEAW</t>
  </si>
  <si>
    <t>ภูริ</t>
  </si>
  <si>
    <t>เจริญพานิช</t>
  </si>
  <si>
    <t>Phuri</t>
  </si>
  <si>
    <t>Jaroenpanich</t>
  </si>
  <si>
    <t>อภิสรา</t>
  </si>
  <si>
    <t>ชวนัสพร</t>
  </si>
  <si>
    <t>Apisara</t>
  </si>
  <si>
    <t>Chavanasporn</t>
  </si>
  <si>
    <t>ศักย์วริษฐ์</t>
  </si>
  <si>
    <t>แม้นแก้ว</t>
  </si>
  <si>
    <t>Sakwarid</t>
  </si>
  <si>
    <t>Maenkaew</t>
  </si>
  <si>
    <t>ปุณณดา</t>
  </si>
  <si>
    <t>แย้มเเสงสังข์</t>
  </si>
  <si>
    <t>Punnada</t>
  </si>
  <si>
    <t>Yamsaengsung</t>
  </si>
  <si>
    <t>อคิราห์วิช</t>
  </si>
  <si>
    <t>แก้วรุ่ง</t>
  </si>
  <si>
    <t>Akiravit</t>
  </si>
  <si>
    <t>Kaewrung</t>
  </si>
  <si>
    <t>เตชะผาสุขสันติ</t>
  </si>
  <si>
    <t>Napat</t>
  </si>
  <si>
    <t>Techaphasuksanti</t>
  </si>
  <si>
    <t>ธัญญ์</t>
  </si>
  <si>
    <t>อัศวเธียรเมธา</t>
  </si>
  <si>
    <t>Thun</t>
  </si>
  <si>
    <t>Ussawathianmetha</t>
  </si>
  <si>
    <t>คีรติ</t>
  </si>
  <si>
    <t>ก๋งอุบล</t>
  </si>
  <si>
    <t>Keerati</t>
  </si>
  <si>
    <t>Kongubol</t>
  </si>
  <si>
    <t>พชรดนัย</t>
  </si>
  <si>
    <t>กาญจนพิบูลย์</t>
  </si>
  <si>
    <t>PHOTCHARADANAI</t>
  </si>
  <si>
    <t>KANJANAPIBOON</t>
  </si>
  <si>
    <t>อาชวิน</t>
  </si>
  <si>
    <t>โอสถพรหมมา</t>
  </si>
  <si>
    <t>Archwin</t>
  </si>
  <si>
    <t>Osotpromma</t>
  </si>
  <si>
    <t>ประยูรสุข</t>
  </si>
  <si>
    <t>Prayoonsuk</t>
  </si>
  <si>
    <t>ปัณณพัฒน์</t>
  </si>
  <si>
    <t>นิธิเตชเศรษฐ์</t>
  </si>
  <si>
    <t>Punnaphat</t>
  </si>
  <si>
    <t>Nithitechaset</t>
  </si>
  <si>
    <t>ชัชชญา</t>
  </si>
  <si>
    <t>หาญธัญพงศ์</t>
  </si>
  <si>
    <t>chatchaya</t>
  </si>
  <si>
    <t>hantanyapong</t>
  </si>
  <si>
    <t>เปรมา</t>
  </si>
  <si>
    <t>พลบม่วง</t>
  </si>
  <si>
    <t>Prema</t>
  </si>
  <si>
    <t>Plobmoung</t>
  </si>
  <si>
    <t>พีรพัฒน์</t>
  </si>
  <si>
    <t>พีรพัฒน์ โกฎค้างพลู</t>
  </si>
  <si>
    <t>Peerapat</t>
  </si>
  <si>
    <t>Kodkangploo</t>
  </si>
  <si>
    <t>ภาคิน</t>
  </si>
  <si>
    <t>องอาจสิทธิกุล</t>
  </si>
  <si>
    <t>Paskorn</t>
  </si>
  <si>
    <t>Ongajsittigul</t>
  </si>
  <si>
    <t>ณัชชา</t>
  </si>
  <si>
    <t>ศรีมณี</t>
  </si>
  <si>
    <t>Natcha</t>
  </si>
  <si>
    <t>Srimanee</t>
  </si>
  <si>
    <t>พงศ์มณีรัตน์</t>
  </si>
  <si>
    <t>Pongmaneerat</t>
  </si>
  <si>
    <t>ฐิตารีย์</t>
  </si>
  <si>
    <t>ตังธนสิริกุล</t>
  </si>
  <si>
    <t>Thitaree</t>
  </si>
  <si>
    <t>Tangtanasirikul</t>
  </si>
  <si>
    <t>อรุษ</t>
  </si>
  <si>
    <t>สุขสมเนตร</t>
  </si>
  <si>
    <t>Arutz</t>
  </si>
  <si>
    <t>Suksomnate</t>
  </si>
  <si>
    <t>นดล</t>
  </si>
  <si>
    <t>เทพนามวงค์</t>
  </si>
  <si>
    <t>NADOL</t>
  </si>
  <si>
    <t>THEPNAMWONG</t>
  </si>
  <si>
    <t>ตฤณ</t>
  </si>
  <si>
    <t>มาดีสุขสถิตย์</t>
  </si>
  <si>
    <t>Trin</t>
  </si>
  <si>
    <t>Madeesukstit</t>
  </si>
  <si>
    <t>พชร</t>
  </si>
  <si>
    <t>ปิยะเทพเทพธานีกุล</t>
  </si>
  <si>
    <t>Pochara</t>
  </si>
  <si>
    <t>Piyathepthepthaneekul</t>
  </si>
  <si>
    <t>ปาราวตรี</t>
  </si>
  <si>
    <t>เกียรติสกุลวัฒน์</t>
  </si>
  <si>
    <t>PARAWATREE</t>
  </si>
  <si>
    <t>KIEATSAKULWAT</t>
  </si>
  <si>
    <t>ปราชญ์คุณธรรม</t>
  </si>
  <si>
    <t>จอดนอก</t>
  </si>
  <si>
    <t>Pratkhunnatham</t>
  </si>
  <si>
    <t>Chotnok</t>
  </si>
  <si>
    <t>พิร์ชารัชต์</t>
  </si>
  <si>
    <t>สุรพิพิธ</t>
  </si>
  <si>
    <t>Picharush</t>
  </si>
  <si>
    <t>Surapipith</t>
  </si>
  <si>
    <t>ธัชธรรม์</t>
  </si>
  <si>
    <t>ศิริวัฒน์</t>
  </si>
  <si>
    <t>Thatchatham</t>
  </si>
  <si>
    <t>Siriwat</t>
  </si>
  <si>
    <t>ชวินท์</t>
  </si>
  <si>
    <t>จารุพานิช</t>
  </si>
  <si>
    <t>Chawin</t>
  </si>
  <si>
    <t>Jarupanich</t>
  </si>
  <si>
    <t>พีระพัฒน์</t>
  </si>
  <si>
    <t>ประเสริฐสิน</t>
  </si>
  <si>
    <t>Prasertsin</t>
  </si>
  <si>
    <t>ธนวรรธน์</t>
  </si>
  <si>
    <t>นามใหม่</t>
  </si>
  <si>
    <t>Tanawat</t>
  </si>
  <si>
    <t>Nammai</t>
  </si>
  <si>
    <t>ศิวภพ</t>
  </si>
  <si>
    <t>จิตต์อารีทิพย์</t>
  </si>
  <si>
    <t>Siwaphop</t>
  </si>
  <si>
    <t>Chittareethip</t>
  </si>
  <si>
    <t>นิธิขาญ</t>
  </si>
  <si>
    <t>องอาจ</t>
  </si>
  <si>
    <t>Nitichan</t>
  </si>
  <si>
    <t>Ongart</t>
  </si>
  <si>
    <t>สิรีธร</t>
  </si>
  <si>
    <t>อรรถพรพิทักษ์</t>
  </si>
  <si>
    <t>SIREETORN</t>
  </si>
  <si>
    <t>AUTTAPORNPITAK</t>
  </si>
  <si>
    <t>ณรรฐชนก</t>
  </si>
  <si>
    <t>ว่องประสิทธิ์</t>
  </si>
  <si>
    <t>natchanok</t>
  </si>
  <si>
    <t>wongprasit</t>
  </si>
  <si>
    <t>สตพล</t>
  </si>
  <si>
    <t>เกาสำราญ</t>
  </si>
  <si>
    <t>Satapol</t>
  </si>
  <si>
    <t>Kaosomran</t>
  </si>
  <si>
    <t>ปุณกร</t>
  </si>
  <si>
    <t>ปาลกะวงศ์ ณ อยุธยา</t>
  </si>
  <si>
    <t>Punnakorn</t>
  </si>
  <si>
    <t>Palagawong Na Ayudhya</t>
  </si>
  <si>
    <t>ชนกกมล</t>
  </si>
  <si>
    <t>Chanokkamon</t>
  </si>
  <si>
    <t>Khopueng</t>
  </si>
  <si>
    <t>สงวนสัจพงษ์</t>
  </si>
  <si>
    <t>THANAWAT</t>
  </si>
  <si>
    <t>SAQUANSATJAPONG</t>
  </si>
  <si>
    <t>ควรพินิจ</t>
  </si>
  <si>
    <t>Pakin</t>
  </si>
  <si>
    <t>Kuanpinit</t>
  </si>
  <si>
    <t>ภาคภูมิ</t>
  </si>
  <si>
    <t>พิพัฒน์ธนวงศ์</t>
  </si>
  <si>
    <t>Pakphumi</t>
  </si>
  <si>
    <t>Pipatthanawong</t>
  </si>
  <si>
    <t>ณัฎฐปัญญ์</t>
  </si>
  <si>
    <t>จันทร์โพธิ์ศรี</t>
  </si>
  <si>
    <t>Natthapun</t>
  </si>
  <si>
    <t>chanphosri</t>
  </si>
  <si>
    <t>ณัฐกิตติ์</t>
  </si>
  <si>
    <t>วงศ์ทรัพย์สิน</t>
  </si>
  <si>
    <t>Natthakit</t>
  </si>
  <si>
    <t>Wongsabsin</t>
  </si>
  <si>
    <t>ธภัทร</t>
  </si>
  <si>
    <t>แสงทองใบ</t>
  </si>
  <si>
    <t>Thapat</t>
  </si>
  <si>
    <t>Sangtongbi</t>
  </si>
  <si>
    <t>ปุณณพัฒน์</t>
  </si>
  <si>
    <t>สาทอง</t>
  </si>
  <si>
    <t>PUNNAPHAT</t>
  </si>
  <si>
    <t>SATHONG</t>
  </si>
  <si>
    <t>ชัญญาวีร์</t>
  </si>
  <si>
    <t>แก้วนวล</t>
  </si>
  <si>
    <t>CHANYAWEE</t>
  </si>
  <si>
    <t>KAEWNUAL</t>
  </si>
  <si>
    <t>ชินพัฒน์</t>
  </si>
  <si>
    <t>เล่าอุย</t>
  </si>
  <si>
    <t>CHINNAPAT</t>
  </si>
  <si>
    <t>Laoaui</t>
  </si>
  <si>
    <t>กัลย์ลภัส</t>
  </si>
  <si>
    <t>ตันติวิบูลย์</t>
  </si>
  <si>
    <t>Kanlaphat</t>
  </si>
  <si>
    <t>Tuntiwiboon</t>
  </si>
  <si>
    <t>วุฒิกร</t>
  </si>
  <si>
    <t>พิศาลกิตติคุณ</t>
  </si>
  <si>
    <t>Wuthikorn</t>
  </si>
  <si>
    <t>Phisankittikhun</t>
  </si>
  <si>
    <t>ชัญญาพัชญ์</t>
  </si>
  <si>
    <t>พงษ์นพวัฒน์</t>
  </si>
  <si>
    <t>Chunyapat</t>
  </si>
  <si>
    <t>Ponhnoppawat</t>
  </si>
  <si>
    <t>วรรณยุกต์</t>
  </si>
  <si>
    <t>ทองมี</t>
  </si>
  <si>
    <t>WANNAYOOK</t>
  </si>
  <si>
    <t>THONGMEE</t>
  </si>
  <si>
    <t>ชญาภา</t>
  </si>
  <si>
    <t>สร้อยทอง</t>
  </si>
  <si>
    <t>Chayapa</t>
  </si>
  <si>
    <t>Sroythong</t>
  </si>
  <si>
    <t>นภัสรดา</t>
  </si>
  <si>
    <t>ชยากรอัครกุล</t>
  </si>
  <si>
    <t>Naphatrada</t>
  </si>
  <si>
    <t>Chayakonakharakun</t>
  </si>
  <si>
    <t>ธัชกร</t>
  </si>
  <si>
    <t>ภัทรปัญญาภรณ์</t>
  </si>
  <si>
    <t>Thatchakorn</t>
  </si>
  <si>
    <t>Pattarapanyaporn</t>
  </si>
  <si>
    <t>นิจจารีย์</t>
  </si>
  <si>
    <t>อัศวกิติพงษ์</t>
  </si>
  <si>
    <t>Nidcharee</t>
  </si>
  <si>
    <t>Asawakitipong</t>
  </si>
  <si>
    <t>นันท์นภัส</t>
  </si>
  <si>
    <t>จันทับ</t>
  </si>
  <si>
    <t>Nannapat</t>
  </si>
  <si>
    <t>Juntub</t>
  </si>
  <si>
    <t>อิงครัตน์</t>
  </si>
  <si>
    <t>โหมดรอดทอง</t>
  </si>
  <si>
    <t>Ingkarat</t>
  </si>
  <si>
    <t>Modrodthong</t>
  </si>
  <si>
    <t>ชัญญา</t>
  </si>
  <si>
    <t>วรอัชฌาพงศ์</t>
  </si>
  <si>
    <t>Chanya</t>
  </si>
  <si>
    <t>Worautchapong</t>
  </si>
  <si>
    <t>ฤทธิ์ฉกาจ</t>
  </si>
  <si>
    <t>อู๋หร่าย</t>
  </si>
  <si>
    <t>Ritchaguard</t>
  </si>
  <si>
    <t>Urai</t>
  </si>
  <si>
    <t>กัณฑ์อเนก</t>
  </si>
  <si>
    <t>จรประดิษฐ</t>
  </si>
  <si>
    <t>Kananek</t>
  </si>
  <si>
    <t>Jornpradits</t>
  </si>
  <si>
    <t>ตฤณภัทร</t>
  </si>
  <si>
    <t>สุวรรณโสภณ</t>
  </si>
  <si>
    <t>Tinnapat</t>
  </si>
  <si>
    <t>Suwannasopon</t>
  </si>
  <si>
    <t>เฉิง</t>
  </si>
  <si>
    <t>สัตยธรรม</t>
  </si>
  <si>
    <t>Cheng</t>
  </si>
  <si>
    <t>Satayatham</t>
  </si>
  <si>
    <t>ธนณัช</t>
  </si>
  <si>
    <t>สุขศรีการ</t>
  </si>
  <si>
    <t>THANANAT</t>
  </si>
  <si>
    <t>Suksrikarn</t>
  </si>
  <si>
    <t>ภูรินท์</t>
  </si>
  <si>
    <t>Phurin</t>
  </si>
  <si>
    <t>ธนวิชญ์</t>
  </si>
  <si>
    <t>ติยานุชิต</t>
  </si>
  <si>
    <t>Thanawit</t>
  </si>
  <si>
    <t>Tiyanuchit</t>
  </si>
  <si>
    <t>ณัฏฐกานต์</t>
  </si>
  <si>
    <t>สวัสดิ์พิพัฒน์</t>
  </si>
  <si>
    <t>Natthakarn</t>
  </si>
  <si>
    <t>Sawatpipat</t>
  </si>
  <si>
    <t>อาชวะ</t>
  </si>
  <si>
    <t>อัศวณิชย์ชากร</t>
  </si>
  <si>
    <t>Archawa</t>
  </si>
  <si>
    <t>Aswanitchakorn</t>
  </si>
  <si>
    <t>พิชยะ</t>
  </si>
  <si>
    <t>ม่วงคร้าม</t>
  </si>
  <si>
    <t>Pitchaya</t>
  </si>
  <si>
    <t>Moungkram</t>
  </si>
  <si>
    <t>พรนับพัน</t>
  </si>
  <si>
    <t>ทวาเรศ</t>
  </si>
  <si>
    <t>Pornnubphan</t>
  </si>
  <si>
    <t>Tawaret</t>
  </si>
  <si>
    <t>ณัชพล</t>
  </si>
  <si>
    <t>โตปะคำ</t>
  </si>
  <si>
    <t>Natchaphon</t>
  </si>
  <si>
    <t>Topakrum</t>
  </si>
  <si>
    <t>ปลอดภัย</t>
  </si>
  <si>
    <t>ประทุมชัย</t>
  </si>
  <si>
    <t>Plodpai</t>
  </si>
  <si>
    <t>Prathumchai</t>
  </si>
  <si>
    <t>ณัฐนรี</t>
  </si>
  <si>
    <t>เอื้อมงคลานนท์</t>
  </si>
  <si>
    <t>Nutnaree</t>
  </si>
  <si>
    <t>Auemongklanon</t>
  </si>
  <si>
    <t>ธัชวารินท์</t>
  </si>
  <si>
    <t>เอ้นุกูล</t>
  </si>
  <si>
    <t>Touchwarin</t>
  </si>
  <si>
    <t>Aenukul</t>
  </si>
  <si>
    <t>ปภาวิน</t>
  </si>
  <si>
    <t>เหมหงษา</t>
  </si>
  <si>
    <t>Paphawin</t>
  </si>
  <si>
    <t>hamehongsa</t>
  </si>
  <si>
    <t>นวรัตน์</t>
  </si>
  <si>
    <t>เพชรแก้ว</t>
  </si>
  <si>
    <t>Nawarat</t>
  </si>
  <si>
    <t>Phetkaeo</t>
  </si>
  <si>
    <t>ปุณยธิษณ์</t>
  </si>
  <si>
    <t>ศรีสมัยเจริญ</t>
  </si>
  <si>
    <t>Punyathit</t>
  </si>
  <si>
    <t>Srismaicharoen</t>
  </si>
  <si>
    <t>ธนิดา</t>
  </si>
  <si>
    <t>หวัง</t>
  </si>
  <si>
    <t>THANIDA</t>
  </si>
  <si>
    <t>WANG</t>
  </si>
  <si>
    <t>ชนิดา</t>
  </si>
  <si>
    <t>คล้ายสุทธิ์</t>
  </si>
  <si>
    <t>Chanida</t>
  </si>
  <si>
    <t>Klaysuth</t>
  </si>
  <si>
    <t>อนพัชร</t>
  </si>
  <si>
    <t>ชำนาญวาด</t>
  </si>
  <si>
    <t>Anaphat</t>
  </si>
  <si>
    <t>Chamnanwad</t>
  </si>
  <si>
    <t>จิรภาส</t>
  </si>
  <si>
    <t>เดชกำแหง</t>
  </si>
  <si>
    <t>Jirapas</t>
  </si>
  <si>
    <t>Dechkamhang</t>
  </si>
  <si>
    <t>ศิริลดา</t>
  </si>
  <si>
    <t>เทวาวิรัตบูรณะกูร</t>
  </si>
  <si>
    <t>Sirilada</t>
  </si>
  <si>
    <t>Thewawiratburanakul</t>
  </si>
  <si>
    <t>พิชญา</t>
  </si>
  <si>
    <t>สัยวุฒิ</t>
  </si>
  <si>
    <t>Pichaya</t>
  </si>
  <si>
    <t>Saiwut</t>
  </si>
  <si>
    <t>สุรโยธิน</t>
  </si>
  <si>
    <t>เฉิน</t>
  </si>
  <si>
    <t>Surayothin</t>
  </si>
  <si>
    <t>Chen</t>
  </si>
  <si>
    <t>บุญอิ่ม</t>
  </si>
  <si>
    <t>Boonim</t>
  </si>
  <si>
    <t>ชนาภา</t>
  </si>
  <si>
    <t>Chanapha</t>
  </si>
  <si>
    <t>สรณพงศ์</t>
  </si>
  <si>
    <t>สถานุรักษ์วงศ์</t>
  </si>
  <si>
    <t>Saranapong</t>
  </si>
  <si>
    <t>Stanurugwong</t>
  </si>
  <si>
    <t>ฐิตพัฒน์</t>
  </si>
  <si>
    <t>อมรสิทธิวงศ์</t>
  </si>
  <si>
    <t>Titapat</t>
  </si>
  <si>
    <t>Amonsittiwong</t>
  </si>
  <si>
    <t>อรวรา</t>
  </si>
  <si>
    <t>อรรถมานะ</t>
  </si>
  <si>
    <t>Ornwara</t>
  </si>
  <si>
    <t>Athamana</t>
  </si>
  <si>
    <t>ณิชา</t>
  </si>
  <si>
    <t>ทิพย์พรวงษ์</t>
  </si>
  <si>
    <t>Nicha</t>
  </si>
  <si>
    <t>Thippornwong</t>
  </si>
  <si>
    <t>ณัฐทิตา</t>
  </si>
  <si>
    <t>อยู่ยิ่ง</t>
  </si>
  <si>
    <t>Nuttita</t>
  </si>
  <si>
    <t>Yuying</t>
  </si>
  <si>
    <t>วรัญชลี</t>
  </si>
  <si>
    <t>ซวี่</t>
  </si>
  <si>
    <t>Waranchali</t>
  </si>
  <si>
    <t>Xu</t>
  </si>
  <si>
    <t>นัธทวัฒน์</t>
  </si>
  <si>
    <t>ฉวีวงศ์ไพศาล</t>
  </si>
  <si>
    <t>Nattawat</t>
  </si>
  <si>
    <t>Chaweewongpaisal</t>
  </si>
  <si>
    <t>ปรเมษฐ์</t>
  </si>
  <si>
    <t>ธนาเดชาวุฒิ</t>
  </si>
  <si>
    <t>PORAMET</t>
  </si>
  <si>
    <t>THANADAECHAWUT</t>
  </si>
  <si>
    <t>กวิน</t>
  </si>
  <si>
    <t>ตั้งวรกิจถาวร</t>
  </si>
  <si>
    <t>KAWIN</t>
  </si>
  <si>
    <t>TANGVORAKITTAVORN</t>
  </si>
  <si>
    <t>จิรัฏฐ์</t>
  </si>
  <si>
    <t>พงศ์ธนกิตต์</t>
  </si>
  <si>
    <t>JIRATT</t>
  </si>
  <si>
    <t>PONGTHANAKIT</t>
  </si>
  <si>
    <t>กัลยาภัสร์</t>
  </si>
  <si>
    <t>ฤทัยสิริโรจน์</t>
  </si>
  <si>
    <t>Kanlayapat</t>
  </si>
  <si>
    <t>Rutaisiriroj</t>
  </si>
  <si>
    <t>พิมพ์พิดา</t>
  </si>
  <si>
    <t>เศรษฐ์วุฒิวงศ์</t>
  </si>
  <si>
    <t>Pimpida</t>
  </si>
  <si>
    <t>Setwuttiwong</t>
  </si>
  <si>
    <t>นุชพิทักษ์</t>
  </si>
  <si>
    <t>NUNNAPHAT</t>
  </si>
  <si>
    <t>NUCHPHITHAK</t>
  </si>
  <si>
    <t>กฤติเดช</t>
  </si>
  <si>
    <t>ศัพทานนท์</t>
  </si>
  <si>
    <t>Kittideth</t>
  </si>
  <si>
    <t>Saptanon</t>
  </si>
  <si>
    <t>นนท์รวิศ</t>
  </si>
  <si>
    <t>ขจิตจันทรพัฒน์</t>
  </si>
  <si>
    <t>nonrawich</t>
  </si>
  <si>
    <t>khajitjantharaphat</t>
  </si>
  <si>
    <t>ธร</t>
  </si>
  <si>
    <t>ไทยเจริญ</t>
  </si>
  <si>
    <t>Dhorn</t>
  </si>
  <si>
    <t>Thaijaroen</t>
  </si>
  <si>
    <t>ภูมิรพี</t>
  </si>
  <si>
    <t>หงษ์โสภา</t>
  </si>
  <si>
    <t>Phoomrapi</t>
  </si>
  <si>
    <t>Hongsopha</t>
  </si>
  <si>
    <t>กมลภพ</t>
  </si>
  <si>
    <t>ผู้กฤตยาคามี</t>
  </si>
  <si>
    <t>Kamonphop</t>
  </si>
  <si>
    <t>Pukrittayakamee</t>
  </si>
  <si>
    <t>ปัณณวัชญ์</t>
  </si>
  <si>
    <t>ลามอ</t>
  </si>
  <si>
    <t>Pannawat</t>
  </si>
  <si>
    <t>Lamor</t>
  </si>
  <si>
    <t>ธนกฤต</t>
  </si>
  <si>
    <t>แหลมหลักกุล</t>
  </si>
  <si>
    <t>THANAKRIT</t>
  </si>
  <si>
    <t>LAEMLAKKUL</t>
  </si>
  <si>
    <t>สุวิจักขณ์</t>
  </si>
  <si>
    <t>กล้าหาญ</t>
  </si>
  <si>
    <t>Suvijak</t>
  </si>
  <si>
    <t>Klahan</t>
  </si>
  <si>
    <t>วีรวัชร์</t>
  </si>
  <si>
    <t>อำพันธ์รัตน</t>
  </si>
  <si>
    <t>Weerawat</t>
  </si>
  <si>
    <t>Amphanratana</t>
  </si>
  <si>
    <t>ฌานินี</t>
  </si>
  <si>
    <t>เอี่ยมสุข</t>
  </si>
  <si>
    <t>Chaninee</t>
  </si>
  <si>
    <t>Iamsuk</t>
  </si>
  <si>
    <t>จิรภัทร</t>
  </si>
  <si>
    <t>อัจนปัญญา</t>
  </si>
  <si>
    <t>Jirapat</t>
  </si>
  <si>
    <t>Ajjanapanya</t>
  </si>
  <si>
    <t>อชิรวิชญ์</t>
  </si>
  <si>
    <t>ลาภบุตร</t>
  </si>
  <si>
    <t>Achirawit</t>
  </si>
  <si>
    <t>Lapbud</t>
  </si>
  <si>
    <t>เอมิกา</t>
  </si>
  <si>
    <t>เมฆวัฒนกุล</t>
  </si>
  <si>
    <t>Amika</t>
  </si>
  <si>
    <t>Mekwattanakul</t>
  </si>
  <si>
    <t>ธัญชนก</t>
  </si>
  <si>
    <t>ศิริพรนพคุณ</t>
  </si>
  <si>
    <t>Thanchanok</t>
  </si>
  <si>
    <t>Siriponnoppakun</t>
  </si>
  <si>
    <t>ชวนากร</t>
  </si>
  <si>
    <t>ทองรักษ์</t>
  </si>
  <si>
    <t>Chawanakorn</t>
  </si>
  <si>
    <t>Thongrak</t>
  </si>
  <si>
    <t>ภูริต</t>
  </si>
  <si>
    <t>วัชรอาภานุกร</t>
  </si>
  <si>
    <t>Bhurit</t>
  </si>
  <si>
    <t>Watcharaarphanukorn</t>
  </si>
  <si>
    <t>พรหมพัฒน์</t>
  </si>
  <si>
    <t>สินประสงค์</t>
  </si>
  <si>
    <t>PHROMPHAT</t>
  </si>
  <si>
    <t>SINPRASONG</t>
  </si>
  <si>
    <t>ปู่กระสิงห์</t>
  </si>
  <si>
    <t>Pachara</t>
  </si>
  <si>
    <t>Kamloonwesat</t>
  </si>
  <si>
    <t>ธนภัทร</t>
  </si>
  <si>
    <t>พงษ์พานิช</t>
  </si>
  <si>
    <t>Thanapat</t>
  </si>
  <si>
    <t>Pongpanich</t>
  </si>
  <si>
    <t>จิรายุ</t>
  </si>
  <si>
    <t>วุ้นประเสริฐ</t>
  </si>
  <si>
    <t>Jirayu</t>
  </si>
  <si>
    <t>Wunprasert</t>
  </si>
  <si>
    <t>กัญญ์พิชญา</t>
  </si>
  <si>
    <t>อนุญาโต</t>
  </si>
  <si>
    <t>Kanphichaya</t>
  </si>
  <si>
    <t>Anuyato</t>
  </si>
  <si>
    <t>ทองวาสนาส่ง</t>
  </si>
  <si>
    <t>Natnaree</t>
  </si>
  <si>
    <t>Tongwassanasong</t>
  </si>
  <si>
    <t>สิงหกุล</t>
  </si>
  <si>
    <t>Singhakul</t>
  </si>
  <si>
    <t>นรัฐภรณ์</t>
  </si>
  <si>
    <t>ตติชยานนท์</t>
  </si>
  <si>
    <t>Naratthaporn</t>
  </si>
  <si>
    <t>Tatichayanon</t>
  </si>
  <si>
    <t>จรือลุ่ย</t>
  </si>
  <si>
    <t>จาง</t>
  </si>
  <si>
    <t>ZHIRUI</t>
  </si>
  <si>
    <t>ZHANG</t>
  </si>
  <si>
    <t>ณัฐรินีย์</t>
  </si>
  <si>
    <t>เจริญชัยเพชร</t>
  </si>
  <si>
    <t>Nattarinee</t>
  </si>
  <si>
    <t>Charoenchaipet</t>
  </si>
  <si>
    <t>กันตพงษ์</t>
  </si>
  <si>
    <t>เนาวรัตนจำเนียร</t>
  </si>
  <si>
    <t>KANTAPHONG</t>
  </si>
  <si>
    <t>NAOWARATJAMNEAN</t>
  </si>
  <si>
    <t>พิชญะ</t>
  </si>
  <si>
    <t>จาดบุญนาค</t>
  </si>
  <si>
    <t>Pitchayah</t>
  </si>
  <si>
    <t>Jardboonnak</t>
  </si>
  <si>
    <t>ธเนษฐ</t>
  </si>
  <si>
    <t>ธรรมชุติพร</t>
  </si>
  <si>
    <t>Thanet</t>
  </si>
  <si>
    <t>Thamchutiporn</t>
  </si>
  <si>
    <t>ธนภณ</t>
  </si>
  <si>
    <t>Thanapon</t>
  </si>
  <si>
    <t>Thanida</t>
  </si>
  <si>
    <t>ฐานพัฒน์</t>
  </si>
  <si>
    <t>นะตะ</t>
  </si>
  <si>
    <t>THANNAPHAT</t>
  </si>
  <si>
    <t>NATA</t>
  </si>
  <si>
    <t>กันย์สุดา</t>
  </si>
  <si>
    <t>Kansuda</t>
  </si>
  <si>
    <t>พิทยาภรณ์</t>
  </si>
  <si>
    <t>อินธิบาล</t>
  </si>
  <si>
    <t>Pittayaporn</t>
  </si>
  <si>
    <t>Inthibal</t>
  </si>
  <si>
    <t>นันทพงศ์</t>
  </si>
  <si>
    <t>พยับเดช</t>
  </si>
  <si>
    <t>Nuntaphong</t>
  </si>
  <si>
    <t>Payubdech</t>
  </si>
  <si>
    <t>ภูริวัจน์</t>
  </si>
  <si>
    <t>อภิธนกิตติพจน์</t>
  </si>
  <si>
    <t>Phuriwat</t>
  </si>
  <si>
    <t>Aphithanakittiphot</t>
  </si>
  <si>
    <t>ธาวิน</t>
  </si>
  <si>
    <t>กันชนะ</t>
  </si>
  <si>
    <t>Thawin</t>
  </si>
  <si>
    <t>Kunchana</t>
  </si>
  <si>
    <t>ณภัค</t>
  </si>
  <si>
    <t>เขียวคำรพ</t>
  </si>
  <si>
    <t>Naphak</t>
  </si>
  <si>
    <t>Kheawkamrop</t>
  </si>
  <si>
    <t>ซื่อต่อศักดิ์</t>
  </si>
  <si>
    <t>Suetorsak</t>
  </si>
  <si>
    <t>กชพร</t>
  </si>
  <si>
    <t>ชลสกุลถาวร</t>
  </si>
  <si>
    <t>Kotchaphon</t>
  </si>
  <si>
    <t>Chonsakuntavon</t>
  </si>
  <si>
    <t>ยศวินท์</t>
  </si>
  <si>
    <t>เหล่าอารีย์</t>
  </si>
  <si>
    <t>Yotsawin</t>
  </si>
  <si>
    <t>Laoaree</t>
  </si>
  <si>
    <t>ศิริวิสาข์</t>
  </si>
  <si>
    <t>เขินกลาง</t>
  </si>
  <si>
    <t>Siriwisa</t>
  </si>
  <si>
    <t>Kernglang</t>
  </si>
  <si>
    <t>ปกรณ์</t>
  </si>
  <si>
    <t>มงคลแสงสุรีย์</t>
  </si>
  <si>
    <t>Pakorn</t>
  </si>
  <si>
    <t>Mongkolsangsuree</t>
  </si>
  <si>
    <t>แพนธีรา</t>
  </si>
  <si>
    <t>เสริมศรี</t>
  </si>
  <si>
    <t>Pantheera</t>
  </si>
  <si>
    <t>Sermsri</t>
  </si>
  <si>
    <t>พิมพ์นารา</t>
  </si>
  <si>
    <t>เพ็ชรเกลี้ยง</t>
  </si>
  <si>
    <t>Pimnara</t>
  </si>
  <si>
    <t>Petchgleang</t>
  </si>
  <si>
    <t>มาลาริน</t>
  </si>
  <si>
    <t>ตรีเพชรสมคุณ</t>
  </si>
  <si>
    <t>Maralyn</t>
  </si>
  <si>
    <t>Tripetchsomkhun</t>
  </si>
  <si>
    <t>ฉัตรชฎา</t>
  </si>
  <si>
    <t>หลักเมืองทอง</t>
  </si>
  <si>
    <t>Chadchada</t>
  </si>
  <si>
    <t>Lukmuangthong</t>
  </si>
  <si>
    <t>อัญญารินทร์</t>
  </si>
  <si>
    <t>เทพแพง</t>
  </si>
  <si>
    <t>Anyarin</t>
  </si>
  <si>
    <t>Theppaeng</t>
  </si>
  <si>
    <t>กัญญภัทร</t>
  </si>
  <si>
    <t>นุ่นทอง</t>
  </si>
  <si>
    <t>Kanyaphat</t>
  </si>
  <si>
    <t>Nunthong</t>
  </si>
  <si>
    <t>กัญจน์ชนน</t>
  </si>
  <si>
    <t>โชติเลิศไพศาล</t>
  </si>
  <si>
    <t>KANCHANON</t>
  </si>
  <si>
    <t>CHOTLERDPAISAN</t>
  </si>
  <si>
    <t>ไชยเชษฐ์</t>
  </si>
  <si>
    <t>จิรโชติชัยวุฒิ</t>
  </si>
  <si>
    <t>Chaiyachet</t>
  </si>
  <si>
    <t>Jirachotchaiwut</t>
  </si>
  <si>
    <t>รชารินทร์</t>
  </si>
  <si>
    <t>เพื่อนชอบ</t>
  </si>
  <si>
    <t>Racharin</t>
  </si>
  <si>
    <t>Pheunchob</t>
  </si>
  <si>
    <t>พิมพ์รดา</t>
  </si>
  <si>
    <t>สุพรรณไพ</t>
  </si>
  <si>
    <t>Pimrada</t>
  </si>
  <si>
    <t>Supanpai</t>
  </si>
  <si>
    <t>พิชญาภัคร์</t>
  </si>
  <si>
    <t>ชมายกุล</t>
  </si>
  <si>
    <t>Pichayaphak</t>
  </si>
  <si>
    <t>Chamaikun</t>
  </si>
  <si>
    <t>วรวลัญช์</t>
  </si>
  <si>
    <t>ตันธนาภินันท์</t>
  </si>
  <si>
    <t>WORAWARAN</t>
  </si>
  <si>
    <t>TANTANAPINUN</t>
  </si>
  <si>
    <t>ปัณณธร</t>
  </si>
  <si>
    <t>เผ่ากัณหา</t>
  </si>
  <si>
    <t>Punnathorn</t>
  </si>
  <si>
    <t>Paokanha</t>
  </si>
  <si>
    <t>อิงค์สุมญชุ์</t>
  </si>
  <si>
    <t>อมรโรจนโยธา</t>
  </si>
  <si>
    <t>Ingsumon</t>
  </si>
  <si>
    <t>Armornrojanayotha</t>
  </si>
  <si>
    <t>ธนธร</t>
  </si>
  <si>
    <t>ชมะโชติ</t>
  </si>
  <si>
    <t>Thanatorn</t>
  </si>
  <si>
    <t>Chamacod</t>
  </si>
  <si>
    <t>ลลิล</t>
  </si>
  <si>
    <t>นาถเสวี</t>
  </si>
  <si>
    <t>Lalin</t>
  </si>
  <si>
    <t>Nathsavi</t>
  </si>
  <si>
    <t>นิรดา</t>
  </si>
  <si>
    <t>สุวรรณมณี</t>
  </si>
  <si>
    <t>NIRADA</t>
  </si>
  <si>
    <t>SUWANMANEE</t>
  </si>
  <si>
    <t>วงศ์มาเกษ</t>
  </si>
  <si>
    <t>THANAWIT</t>
  </si>
  <si>
    <t>VONGMAKET</t>
  </si>
  <si>
    <t>อิศราพัฒน์</t>
  </si>
  <si>
    <t>วงศ์วนากุล</t>
  </si>
  <si>
    <t>Isaraphat</t>
  </si>
  <si>
    <t>Wongwanakul</t>
  </si>
  <si>
    <t>พฤฒิณน</t>
  </si>
  <si>
    <t>เจียรนันทนา</t>
  </si>
  <si>
    <t>Pruedthinon</t>
  </si>
  <si>
    <t>Jiaranantana</t>
  </si>
  <si>
    <t>กฤตติกวินณ์</t>
  </si>
  <si>
    <t>กลิ่นสุคนธ์</t>
  </si>
  <si>
    <t>KRITTIKAWIN</t>
  </si>
  <si>
    <t>KLINSUKHON</t>
  </si>
  <si>
    <t>วงศ์สุวรรณ</t>
  </si>
  <si>
    <t>Wongsuwan</t>
  </si>
  <si>
    <t>ปุริมปรัชญ์</t>
  </si>
  <si>
    <t>เตชะอาภรณ์กุล</t>
  </si>
  <si>
    <t>Purimprach</t>
  </si>
  <si>
    <t>Techaarpornkul</t>
  </si>
  <si>
    <t>กัณฐศักดิ์</t>
  </si>
  <si>
    <t>จงเลิศวณิชกุล</t>
  </si>
  <si>
    <t>Kantasak</t>
  </si>
  <si>
    <t>Jonglerdvanichakul</t>
  </si>
  <si>
    <t>ธีร์ริตา</t>
  </si>
  <si>
    <t>กองจินดา</t>
  </si>
  <si>
    <t>Teerita</t>
  </si>
  <si>
    <t>Kongjinda</t>
  </si>
  <si>
    <t>ไตรลักษณ์</t>
  </si>
  <si>
    <t>ปัญญาเจริญยิ่ง</t>
  </si>
  <si>
    <t>Triluck</t>
  </si>
  <si>
    <t>Punyajaroenying</t>
  </si>
  <si>
    <t>ฐิตาภัทร์</t>
  </si>
  <si>
    <t>ประเสริฐจิตสรร</t>
  </si>
  <si>
    <t>THITAPAT</t>
  </si>
  <si>
    <t>Prasertjitsun</t>
  </si>
  <si>
    <t>พลอยพัชชา</t>
  </si>
  <si>
    <t>เอนกอัศวโภคิน</t>
  </si>
  <si>
    <t>Ploypatcha</t>
  </si>
  <si>
    <t>Anekasavabhokin</t>
  </si>
  <si>
    <t>ปุณณ์ณิษา</t>
  </si>
  <si>
    <t>ชยสดมภ์</t>
  </si>
  <si>
    <t>POONNISA</t>
  </si>
  <si>
    <t>CHAYASADOM</t>
  </si>
  <si>
    <t>สิรวิชญ์</t>
  </si>
  <si>
    <t>กนกชัยพานิชกุล</t>
  </si>
  <si>
    <t>Siravich</t>
  </si>
  <si>
    <t>Ganokchaiphanichkul</t>
  </si>
  <si>
    <t>เก้าเอี้ยน</t>
  </si>
  <si>
    <t>Patcharadanai</t>
  </si>
  <si>
    <t>Kao aien</t>
  </si>
  <si>
    <t>ภัทรพรรณ</t>
  </si>
  <si>
    <t>รติสุขพิมล</t>
  </si>
  <si>
    <t>Phattrapan</t>
  </si>
  <si>
    <t>Ratisukpimol</t>
  </si>
  <si>
    <t>ชัญญานุช</t>
  </si>
  <si>
    <t>รุ่งเที่ยง</t>
  </si>
  <si>
    <t>Chanyanut</t>
  </si>
  <si>
    <t>Rungthiang</t>
  </si>
  <si>
    <t>ทิชญา</t>
  </si>
  <si>
    <t>อัครินทวงศ์</t>
  </si>
  <si>
    <t>Tichaya</t>
  </si>
  <si>
    <t>Akkarinthawong</t>
  </si>
  <si>
    <t>กิตติศักดิ์</t>
  </si>
  <si>
    <t>มหรัตนวิโรจน์</t>
  </si>
  <si>
    <t>Kittisak</t>
  </si>
  <si>
    <t>Maharattanaviroj</t>
  </si>
  <si>
    <t>พิสิฏฐ์พศ</t>
  </si>
  <si>
    <t>แก้ววงศ์ศา</t>
  </si>
  <si>
    <t>Phisitphot</t>
  </si>
  <si>
    <t>Kaewwongsa</t>
  </si>
  <si>
    <t>กันทรากร</t>
  </si>
  <si>
    <t>สุฤทธาภรณ์</t>
  </si>
  <si>
    <t>Kanthrakorn</t>
  </si>
  <si>
    <t>Suritthapron</t>
  </si>
  <si>
    <t>อชิตพล</t>
  </si>
  <si>
    <t>กิตตินลินโชติ</t>
  </si>
  <si>
    <t>Achitphol</t>
  </si>
  <si>
    <t>Kittinalinchote</t>
  </si>
  <si>
    <t>กิตติพิชญ์</t>
  </si>
  <si>
    <t>อัศวสุจินดารัตน์</t>
  </si>
  <si>
    <t>Kittipitch</t>
  </si>
  <si>
    <t>Asawasujindarat</t>
  </si>
  <si>
    <t>ธนทัต</t>
  </si>
  <si>
    <t>เลิศธนกุล</t>
  </si>
  <si>
    <t>Thanatat</t>
  </si>
  <si>
    <t>Lerttanakul</t>
  </si>
  <si>
    <t>ชัชวิน</t>
  </si>
  <si>
    <t>สิริเอกศาสตร์</t>
  </si>
  <si>
    <t>Chatchawin</t>
  </si>
  <si>
    <t>Sirieaksart</t>
  </si>
  <si>
    <t>วิชญธาดา</t>
  </si>
  <si>
    <t>เชื้อสถาปนศิริ</t>
  </si>
  <si>
    <t>Wichayathada</t>
  </si>
  <si>
    <t>Chuastapanasiri</t>
  </si>
  <si>
    <t>ปัณณ์พัฒน์</t>
  </si>
  <si>
    <t>จักกาวิรักษ์</t>
  </si>
  <si>
    <t>Panphat</t>
  </si>
  <si>
    <t>Chakkawirak</t>
  </si>
  <si>
    <t>ณัช</t>
  </si>
  <si>
    <t>อัลภาชน์</t>
  </si>
  <si>
    <t>Nach</t>
  </si>
  <si>
    <t>Alapach</t>
  </si>
  <si>
    <t>โพธิภัสษ์</t>
  </si>
  <si>
    <t>จิตเอกวิโรจน์</t>
  </si>
  <si>
    <t>Phothiphat</t>
  </si>
  <si>
    <t>Chiteakwiroje</t>
  </si>
  <si>
    <t>ธนวัฒน์</t>
  </si>
  <si>
    <t>อ่วมเรืองศรี</t>
  </si>
  <si>
    <t>Thanawat</t>
  </si>
  <si>
    <t>Oumruengsri</t>
  </si>
  <si>
    <t>อนันตพล</t>
  </si>
  <si>
    <t>สมพรชัย</t>
  </si>
  <si>
    <t>Anantaphon</t>
  </si>
  <si>
    <t>Sompornchai</t>
  </si>
  <si>
    <t>ณัฐวัตร</t>
  </si>
  <si>
    <t>ฐานะอุดมมงคล</t>
  </si>
  <si>
    <t>Nuttawat</t>
  </si>
  <si>
    <t>Thanaudommongkol</t>
  </si>
  <si>
    <t>อรรัตนสกุล</t>
  </si>
  <si>
    <t>Ornrattanasakul</t>
  </si>
  <si>
    <t>จักรวรรดิ</t>
  </si>
  <si>
    <t>ห่อทอง</t>
  </si>
  <si>
    <t>JAKKAWAD</t>
  </si>
  <si>
    <t>HORTHONG</t>
  </si>
  <si>
    <t>พลจิรัฏฐ์</t>
  </si>
  <si>
    <t>แสงอุทัย</t>
  </si>
  <si>
    <t>Poljirat</t>
  </si>
  <si>
    <t>Sangutai</t>
  </si>
  <si>
    <t>เจดีย์กอง</t>
  </si>
  <si>
    <t>jirayu</t>
  </si>
  <si>
    <t>jadeekong</t>
  </si>
  <si>
    <t>ธีมา</t>
  </si>
  <si>
    <t>ศรีแก้วหล่อ</t>
  </si>
  <si>
    <t>Thema</t>
  </si>
  <si>
    <t>Srikaewlaw</t>
  </si>
  <si>
    <t>ธนดล</t>
  </si>
  <si>
    <t>สุทธิ์วนิช</t>
  </si>
  <si>
    <t>Thanadol</t>
  </si>
  <si>
    <t>Suthwanish</t>
  </si>
  <si>
    <t>ปัญญ</t>
  </si>
  <si>
    <t>วุฒิฐิโก</t>
  </si>
  <si>
    <t>Punn</t>
  </si>
  <si>
    <t>Wuttithigo</t>
  </si>
  <si>
    <t>สุภนิดา</t>
  </si>
  <si>
    <t>สุภา</t>
  </si>
  <si>
    <t>Supanida</t>
  </si>
  <si>
    <t>Supa</t>
  </si>
  <si>
    <t>ญาธิดา</t>
  </si>
  <si>
    <t>เบญจนราสุทธิ์</t>
  </si>
  <si>
    <t>Yathida</t>
  </si>
  <si>
    <t>Benjanarasut</t>
  </si>
  <si>
    <t>ปัณณพร</t>
  </si>
  <si>
    <t>สุทธิเวชวรกุล</t>
  </si>
  <si>
    <t>Pannapon</t>
  </si>
  <si>
    <t>Sutthivejworakul</t>
  </si>
  <si>
    <t>ภัทรดิษฐ์</t>
  </si>
  <si>
    <t>จันสุทธิรางกูร</t>
  </si>
  <si>
    <t>Phattaradit</t>
  </si>
  <si>
    <t>Chansutthirangkool</t>
  </si>
  <si>
    <t>พัณณกรณ์</t>
  </si>
  <si>
    <t>ลาภประกอบกิจ</t>
  </si>
  <si>
    <t>Phannakon</t>
  </si>
  <si>
    <t>Lappakobkit</t>
  </si>
  <si>
    <t>ชนานันท์</t>
  </si>
  <si>
    <t>ทองมีสุข</t>
  </si>
  <si>
    <t>Chananun</t>
  </si>
  <si>
    <t>Thongmeesuk</t>
  </si>
  <si>
    <t>กิตติณัฏฐ์</t>
  </si>
  <si>
    <t>จันทรวิสุทธิ์เลิศ</t>
  </si>
  <si>
    <t>Kittinat</t>
  </si>
  <si>
    <t>Chantaravisutilert</t>
  </si>
  <si>
    <t>ณัฏฐวี</t>
  </si>
  <si>
    <t>ติละกุล</t>
  </si>
  <si>
    <t>Nattavee</t>
  </si>
  <si>
    <t>Tilakul</t>
  </si>
  <si>
    <t>ชัชชน</t>
  </si>
  <si>
    <t>chatchon</t>
  </si>
  <si>
    <t>ภควรรธ</t>
  </si>
  <si>
    <t>ทองศรี</t>
  </si>
  <si>
    <t>phakhawat</t>
  </si>
  <si>
    <t>Thongsrj</t>
  </si>
  <si>
    <t>นภัทร</t>
  </si>
  <si>
    <t>อภิชัจธนวัต</t>
  </si>
  <si>
    <t>Aphichatthanawat</t>
  </si>
  <si>
    <t>ศุภณิชา</t>
  </si>
  <si>
    <t>สมบัติเจริญนนท์</t>
  </si>
  <si>
    <t>Supanicha</t>
  </si>
  <si>
    <t>Sombatcharoennon</t>
  </si>
  <si>
    <t>ณชญ์คุณ</t>
  </si>
  <si>
    <t>ศรีจำลอง</t>
  </si>
  <si>
    <t>Nachakhun</t>
  </si>
  <si>
    <t>Srijamlong</t>
  </si>
  <si>
    <t>เจริญวโรดม</t>
  </si>
  <si>
    <t>Touchchakorn</t>
  </si>
  <si>
    <t>Charoenwarodom</t>
  </si>
  <si>
    <t>พินิจ</t>
  </si>
  <si>
    <t>Phinit</t>
  </si>
  <si>
    <t>ธนกร</t>
  </si>
  <si>
    <t>Thanakorn</t>
  </si>
  <si>
    <t>วชากร</t>
  </si>
  <si>
    <t>จารุเดชวรากุล</t>
  </si>
  <si>
    <t>Wachakorn</t>
  </si>
  <si>
    <t>Charudechwarakun</t>
  </si>
  <si>
    <t>นรา</t>
  </si>
  <si>
    <t>วัฒนธนาทรัพย์</t>
  </si>
  <si>
    <t>Nara</t>
  </si>
  <si>
    <t>Watanatanasup</t>
  </si>
  <si>
    <t>กฤษณุชา</t>
  </si>
  <si>
    <t>อ่อนละม้าย</t>
  </si>
  <si>
    <t>Kritnusha</t>
  </si>
  <si>
    <t>Onlamai</t>
  </si>
  <si>
    <t>วิเศษคุปต์</t>
  </si>
  <si>
    <t>Tanakorn</t>
  </si>
  <si>
    <t>Visedkoob</t>
  </si>
  <si>
    <t>ณชดล</t>
  </si>
  <si>
    <t>ขานภูเขียว</t>
  </si>
  <si>
    <t>Nachadol</t>
  </si>
  <si>
    <t>Khanphukhiao</t>
  </si>
  <si>
    <t>ศรัณย์</t>
  </si>
  <si>
    <t>แสงจันทร์</t>
  </si>
  <si>
    <t>Saran</t>
  </si>
  <si>
    <t>Sangchan</t>
  </si>
  <si>
    <t>สิริกร</t>
  </si>
  <si>
    <t>รักษารุจสิน</t>
  </si>
  <si>
    <t>Sirikorn</t>
  </si>
  <si>
    <t>Raksarujsin</t>
  </si>
  <si>
    <t>ธนินวัฒน์</t>
  </si>
  <si>
    <t>สุนทรมานะศักดิ์</t>
  </si>
  <si>
    <t>Thaninwat</t>
  </si>
  <si>
    <t>Soontornmanasak</t>
  </si>
  <si>
    <t>ธนิสสรณ์</t>
  </si>
  <si>
    <t>Thanitsorn</t>
  </si>
  <si>
    <t>ณกมล</t>
  </si>
  <si>
    <t>พ่วงโพธิ์</t>
  </si>
  <si>
    <t>Nakamol</t>
  </si>
  <si>
    <t>Phuangpho</t>
  </si>
  <si>
    <t>อัลดา</t>
  </si>
  <si>
    <t>โพธิ์งาม</t>
  </si>
  <si>
    <t>Alda</t>
  </si>
  <si>
    <t>Phongam</t>
  </si>
  <si>
    <t>ภาณุวิชญ์</t>
  </si>
  <si>
    <t>พุฒิเมธิกุล</t>
  </si>
  <si>
    <t>Panuwit</t>
  </si>
  <si>
    <t>Puttimethikun</t>
  </si>
  <si>
    <t>วรงค์วิชญ์</t>
  </si>
  <si>
    <t>รังษีธนะไพศาล</t>
  </si>
  <si>
    <t>Warongvich</t>
  </si>
  <si>
    <t>Rangsithanapaisal</t>
  </si>
  <si>
    <t>ทักษกร</t>
  </si>
  <si>
    <t>โอรส</t>
  </si>
  <si>
    <t>Taksakorn</t>
  </si>
  <si>
    <t>Oros</t>
  </si>
  <si>
    <t>วิธวิทย์</t>
  </si>
  <si>
    <t>ไวยชิตา</t>
  </si>
  <si>
    <t>Wittawit</t>
  </si>
  <si>
    <t>Waichita</t>
  </si>
  <si>
    <t>ศิวาพัชร์</t>
  </si>
  <si>
    <t>ตรีรัตนไพบูลย์</t>
  </si>
  <si>
    <t>Sivaphat</t>
  </si>
  <si>
    <t>Treeratanapiboon</t>
  </si>
  <si>
    <t>ณัฐกฤษฏ์</t>
  </si>
  <si>
    <t>ลีลาเจริญวงศ์</t>
  </si>
  <si>
    <t>Nattakrit</t>
  </si>
  <si>
    <t>Leelacharoenwong</t>
  </si>
  <si>
    <t>วีร์ชเยศ</t>
  </si>
  <si>
    <t>เงาทอง</t>
  </si>
  <si>
    <t>Weechayess</t>
  </si>
  <si>
    <t>Ngaowthong</t>
  </si>
  <si>
    <t>ชวิญญ์</t>
  </si>
  <si>
    <t>เลิศปีติวาณิชย์</t>
  </si>
  <si>
    <t>Lertpetivanich</t>
  </si>
  <si>
    <t>อชิรญา</t>
  </si>
  <si>
    <t>เลิศพินิจชนะชัย</t>
  </si>
  <si>
    <t>Achiraya</t>
  </si>
  <si>
    <t>Lerdpinitchanachai</t>
  </si>
  <si>
    <t>โชคชัยญาณพัฒน์</t>
  </si>
  <si>
    <t>Chokchaiyanpat</t>
  </si>
  <si>
    <t>ธนันต์ทัศย์</t>
  </si>
  <si>
    <t>วิทวัสบำรุงกิจ</t>
  </si>
  <si>
    <t>Thananthat</t>
  </si>
  <si>
    <t>Wittawatbumrungkit</t>
  </si>
  <si>
    <t>ชยากร</t>
  </si>
  <si>
    <t>คดฤทธิ์</t>
  </si>
  <si>
    <t>Chayakorn</t>
  </si>
  <si>
    <t>Khodrith</t>
  </si>
  <si>
    <t>ณกร</t>
  </si>
  <si>
    <t>อมรรัตนโสภิต</t>
  </si>
  <si>
    <t>Nakorn</t>
  </si>
  <si>
    <t>Amonrattanasophit</t>
  </si>
  <si>
    <t>นนทปรีชา</t>
  </si>
  <si>
    <t>พงศ์ดำรง</t>
  </si>
  <si>
    <t>Nonthaprecha</t>
  </si>
  <si>
    <t>Pongdamrong</t>
  </si>
  <si>
    <t>พีระพัชร์</t>
  </si>
  <si>
    <t>อังสนานุวุฒิ</t>
  </si>
  <si>
    <t>Perspach</t>
  </si>
  <si>
    <t>Angsananuwut</t>
  </si>
  <si>
    <t>กวี</t>
  </si>
  <si>
    <t>ศิริโรจน์ธนวัฒน์</t>
  </si>
  <si>
    <t>Kawee</t>
  </si>
  <si>
    <t>Sirirojtanawat</t>
  </si>
  <si>
    <t>พลาธิป</t>
  </si>
  <si>
    <t>ตั้งใจทำ</t>
  </si>
  <si>
    <t>Phalathip</t>
  </si>
  <si>
    <t>Tangjaitam</t>
  </si>
  <si>
    <t>ณัฐพัชญ์</t>
  </si>
  <si>
    <t>กอบกิตติจำเริญ</t>
  </si>
  <si>
    <t>Natthapat</t>
  </si>
  <si>
    <t>Korpkidjumroen</t>
  </si>
  <si>
    <t>ตั้งศัตยาภิรมย์</t>
  </si>
  <si>
    <t>Purin</t>
  </si>
  <si>
    <t>Tangsattayapirom</t>
  </si>
  <si>
    <t>ประภาพร</t>
  </si>
  <si>
    <t>แซ่จุง</t>
  </si>
  <si>
    <t>Nattaree</t>
  </si>
  <si>
    <t>Kanjanajumnong</t>
  </si>
  <si>
    <t>ดีแลนด์</t>
  </si>
  <si>
    <t>สุธรรมบุตร</t>
  </si>
  <si>
    <t>Dylan</t>
  </si>
  <si>
    <t>Suthambuth</t>
  </si>
  <si>
    <t>ธัญวรัชย์</t>
  </si>
  <si>
    <t>Thanwarat</t>
  </si>
  <si>
    <t>กัญญลักษณ์</t>
  </si>
  <si>
    <t>ศักดิ์สิริวรกุล</t>
  </si>
  <si>
    <t>Kanyalack</t>
  </si>
  <si>
    <t>Saksiriworakul</t>
  </si>
  <si>
    <t>กมลชนก</t>
  </si>
  <si>
    <t>สาลีผลิน</t>
  </si>
  <si>
    <t>Kamonchanok</t>
  </si>
  <si>
    <t>Saleephalin</t>
  </si>
  <si>
    <t>อัญญา</t>
  </si>
  <si>
    <t>ขาวลออ</t>
  </si>
  <si>
    <t>Anya</t>
  </si>
  <si>
    <t>Kaolaor</t>
  </si>
  <si>
    <t>ธรรมบารมี</t>
  </si>
  <si>
    <t>Thanakrit</t>
  </si>
  <si>
    <t>Thambaramee</t>
  </si>
  <si>
    <t>ศรุติ</t>
  </si>
  <si>
    <t>เจริญจิตต์</t>
  </si>
  <si>
    <t>SARUT</t>
  </si>
  <si>
    <t>CHAROENCHITT</t>
  </si>
  <si>
    <t>หงษ์เพชรงาม</t>
  </si>
  <si>
    <t>Hongpetngam</t>
  </si>
  <si>
    <t>พรนพัส</t>
  </si>
  <si>
    <t>ศุภพิบูลย์กุล</t>
  </si>
  <si>
    <t>Pornnapus</t>
  </si>
  <si>
    <t>Suphaphibunkun</t>
  </si>
  <si>
    <t>อังคกุล</t>
  </si>
  <si>
    <t>มั่นพุทธคุณ</t>
  </si>
  <si>
    <t>AUNGKUL</t>
  </si>
  <si>
    <t>MUNPUTTAKON</t>
  </si>
  <si>
    <t>มาตฤณ</t>
  </si>
  <si>
    <t>นราพิศาล</t>
  </si>
  <si>
    <t>Martin</t>
  </si>
  <si>
    <t>Narapisarn</t>
  </si>
  <si>
    <t>ปัณณทัต</t>
  </si>
  <si>
    <t>ศิลปผดุง</t>
  </si>
  <si>
    <t>Pannatat</t>
  </si>
  <si>
    <t>Sillapaphadung</t>
  </si>
  <si>
    <t>กรณัฏฐ์</t>
  </si>
  <si>
    <t>รังษิรมย์</t>
  </si>
  <si>
    <t>Korranut</t>
  </si>
  <si>
    <t>Rungsirom</t>
  </si>
  <si>
    <t>วยุพงษ์</t>
  </si>
  <si>
    <t>Wayupong</t>
  </si>
  <si>
    <t>รดา</t>
  </si>
  <si>
    <t>Rada</t>
  </si>
  <si>
    <t>วรัญญา</t>
  </si>
  <si>
    <t>อาปะนนท์</t>
  </si>
  <si>
    <t>Waranya</t>
  </si>
  <si>
    <t>Arpanon</t>
  </si>
  <si>
    <t>ไกรกรันย์</t>
  </si>
  <si>
    <t>ไชยวรฉัตร</t>
  </si>
  <si>
    <t>Kraikaran</t>
  </si>
  <si>
    <t>Chaiworachat</t>
  </si>
  <si>
    <t>ปรมา</t>
  </si>
  <si>
    <t>สกุลรัศมีไพศาล</t>
  </si>
  <si>
    <t>Poramha</t>
  </si>
  <si>
    <t>Sakulrassameephaisal</t>
  </si>
  <si>
    <t>ฐิติวัฒน์</t>
  </si>
  <si>
    <t>ทองสมุทร</t>
  </si>
  <si>
    <t>THITIWAT</t>
  </si>
  <si>
    <t>THONGSAMUT</t>
  </si>
  <si>
    <t>นารญา</t>
  </si>
  <si>
    <t>มูลทองสงค์</t>
  </si>
  <si>
    <t>Naraya</t>
  </si>
  <si>
    <t>Mooltongsonk</t>
  </si>
  <si>
    <t>อนัญญา</t>
  </si>
  <si>
    <t>อินทสาแฃ</t>
  </si>
  <si>
    <t>Ananya</t>
  </si>
  <si>
    <t>Intasalae</t>
  </si>
  <si>
    <t>ปัณณวิชญ์</t>
  </si>
  <si>
    <t>อัครณิรัฐกรณ์</t>
  </si>
  <si>
    <t>Pannawit</t>
  </si>
  <si>
    <t>Oakkaranirattakornn</t>
  </si>
  <si>
    <t>พสิษฐ์</t>
  </si>
  <si>
    <t>ปิติพัฒน์ธนกุล</t>
  </si>
  <si>
    <t>Phasit</t>
  </si>
  <si>
    <t>Pitipattanagul</t>
  </si>
  <si>
    <t>กันตินันท์</t>
  </si>
  <si>
    <t>กู้เกียรตินันท์</t>
  </si>
  <si>
    <t>Kantinant</t>
  </si>
  <si>
    <t>Kukiattinant</t>
  </si>
  <si>
    <t>รัญชน์</t>
  </si>
  <si>
    <t>วรรณกาญจน์</t>
  </si>
  <si>
    <t>Ran</t>
  </si>
  <si>
    <t>Wannakarn</t>
  </si>
  <si>
    <t>ธีทัต</t>
  </si>
  <si>
    <t>จินธราธร</t>
  </si>
  <si>
    <t>Teetat</t>
  </si>
  <si>
    <t>Jintaratorn</t>
  </si>
  <si>
    <t>ธัญญภัสร์</t>
  </si>
  <si>
    <t>มยุรลีลา</t>
  </si>
  <si>
    <t>Thanyaphat</t>
  </si>
  <si>
    <t>Mayuraleela</t>
  </si>
  <si>
    <t>ปองพล</t>
  </si>
  <si>
    <t>พิบูลย์</t>
  </si>
  <si>
    <t>Pongpol</t>
  </si>
  <si>
    <t>Piboon</t>
  </si>
  <si>
    <t>พชรวิทย์</t>
  </si>
  <si>
    <t>เลิศวิจิตร์กุล</t>
  </si>
  <si>
    <t>PATCHARAVIT</t>
  </si>
  <si>
    <t>LERTVIJITKUL</t>
  </si>
  <si>
    <t>แซ่ลี้</t>
  </si>
  <si>
    <t>Saelee</t>
  </si>
  <si>
    <t>ภัทรกร</t>
  </si>
  <si>
    <t>หงษรานนท์</t>
  </si>
  <si>
    <t>Pattarakorn</t>
  </si>
  <si>
    <t>Hongsranont</t>
  </si>
  <si>
    <t>ธฤตชาญ</t>
  </si>
  <si>
    <t>Tharitchan</t>
  </si>
  <si>
    <t>พชรมน</t>
  </si>
  <si>
    <t>เพ็ชรดี</t>
  </si>
  <si>
    <t>PACHARAMON</t>
  </si>
  <si>
    <t>PETDEE</t>
  </si>
  <si>
    <t>สิริทัศน์</t>
  </si>
  <si>
    <t>SIRITAS</t>
  </si>
  <si>
    <t>ลัลน์ณภัทร</t>
  </si>
  <si>
    <t>มณีทิพย์</t>
  </si>
  <si>
    <t>Lannaphat</t>
  </si>
  <si>
    <t>Maneethip</t>
  </si>
  <si>
    <t>พลิศวัชร์</t>
  </si>
  <si>
    <t>Palitwat</t>
  </si>
  <si>
    <t>พงศ์คณิศร</t>
  </si>
  <si>
    <t>Pongkanit</t>
  </si>
  <si>
    <t>อชิรวิทย์</t>
  </si>
  <si>
    <t>ไตรธนาภัทร์</t>
  </si>
  <si>
    <t>ACHIRAWIT</t>
  </si>
  <si>
    <t>TRAITANAPAT</t>
  </si>
  <si>
    <t>สัณห์สิริ</t>
  </si>
  <si>
    <t>แสงสุวรรณ</t>
  </si>
  <si>
    <t>Sansiri</t>
  </si>
  <si>
    <t>Sangsuwan</t>
  </si>
  <si>
    <t>ยงค์ประดิษฐ์</t>
  </si>
  <si>
    <t>Lunnaphat</t>
  </si>
  <si>
    <t>Yongpradit</t>
  </si>
  <si>
    <t>ณัฏฐ์</t>
  </si>
  <si>
    <t>ศรีพลอยรุ่ง</t>
  </si>
  <si>
    <t>NAT</t>
  </si>
  <si>
    <t>SRIPLOYRUNG</t>
  </si>
  <si>
    <t>ดบัสวิน</t>
  </si>
  <si>
    <t>มหาเทพ</t>
  </si>
  <si>
    <t>Dabussawin</t>
  </si>
  <si>
    <t>Mahatep</t>
  </si>
  <si>
    <t>สายะนันท์</t>
  </si>
  <si>
    <t>Tanapat</t>
  </si>
  <si>
    <t>Sayanun</t>
  </si>
  <si>
    <t>อนันดา</t>
  </si>
  <si>
    <t>พรมวงศ์ษา</t>
  </si>
  <si>
    <t>Ananda</t>
  </si>
  <si>
    <t>Promwongsa</t>
  </si>
  <si>
    <t>pitchaya</t>
  </si>
  <si>
    <t>ปัณวัฒน์</t>
  </si>
  <si>
    <t>อุไรพันธ์</t>
  </si>
  <si>
    <t>Punnawat</t>
  </si>
  <si>
    <t>Uripan</t>
  </si>
  <si>
    <t>หวะสุวรรณ</t>
  </si>
  <si>
    <t>KODCHAPON</t>
  </si>
  <si>
    <t>HWASUWAN</t>
  </si>
  <si>
    <t>รัฐสรณ์</t>
  </si>
  <si>
    <t>ดุลยพิรุฬหศิลป์</t>
  </si>
  <si>
    <t>Ratthason</t>
  </si>
  <si>
    <t>Dulayaphirunhasin</t>
  </si>
  <si>
    <t>ภัชณภา</t>
  </si>
  <si>
    <t>Pachnapa</t>
  </si>
  <si>
    <t>ภัทรานิษฐ์</t>
  </si>
  <si>
    <t>เพิ่มทรัพย์</t>
  </si>
  <si>
    <t>Pattranit</t>
  </si>
  <si>
    <t>Phoemsup</t>
  </si>
  <si>
    <t>สิทธิศักดิ์</t>
  </si>
  <si>
    <t>Kamolpop</t>
  </si>
  <si>
    <t>Sitthisak</t>
  </si>
  <si>
    <t>พัชรวีณ์</t>
  </si>
  <si>
    <t>ไฉไลสถาพร</t>
  </si>
  <si>
    <t>Patcharawee</t>
  </si>
  <si>
    <t>Shailaisataporn</t>
  </si>
  <si>
    <t>วีรากร</t>
  </si>
  <si>
    <t>พัชนีบน</t>
  </si>
  <si>
    <t>Veerakorn</t>
  </si>
  <si>
    <t>Phatchaneebon</t>
  </si>
  <si>
    <t>พัฒน์ชญา</t>
  </si>
  <si>
    <t>จันทะโม</t>
  </si>
  <si>
    <t>Patchaya</t>
  </si>
  <si>
    <t>Jantamo</t>
  </si>
  <si>
    <t>ธนกฤติ</t>
  </si>
  <si>
    <t>พราหมพันธ์</t>
  </si>
  <si>
    <t>Pramphan</t>
  </si>
  <si>
    <t>ชัยภัทร</t>
  </si>
  <si>
    <t>ทีศรี</t>
  </si>
  <si>
    <t>Chaiyapat</t>
  </si>
  <si>
    <t>Teesri</t>
  </si>
  <si>
    <t>พงศพัศ</t>
  </si>
  <si>
    <t>ศรีสกุล</t>
  </si>
  <si>
    <t>Pongsapat</t>
  </si>
  <si>
    <t>Srisakul</t>
  </si>
  <si>
    <t>ภัทรพล</t>
  </si>
  <si>
    <t>อมรชัยทรัพย์</t>
  </si>
  <si>
    <t>PATARAPON</t>
  </si>
  <si>
    <t>AMONCHAISUP</t>
  </si>
  <si>
    <t>คีรตา</t>
  </si>
  <si>
    <t>Keerata</t>
  </si>
  <si>
    <t>ตะวันฉาย</t>
  </si>
  <si>
    <t>สิทธิเวชไทย</t>
  </si>
  <si>
    <t>Tawanshine</t>
  </si>
  <si>
    <t>Sittivejthai</t>
  </si>
  <si>
    <t>อิทธิกร</t>
  </si>
  <si>
    <t>แตงขาว</t>
  </si>
  <si>
    <t>Itthikorn</t>
  </si>
  <si>
    <t>Taengkhao</t>
  </si>
  <si>
    <t>สิโรฒม์</t>
  </si>
  <si>
    <t>ลาภงามชนะ</t>
  </si>
  <si>
    <t>Sirot</t>
  </si>
  <si>
    <t>Larpngamchana</t>
  </si>
  <si>
    <t>ปรวีร์</t>
  </si>
  <si>
    <t>สุขสวัสดิ์</t>
  </si>
  <si>
    <t>Porawee</t>
  </si>
  <si>
    <t>Suksawatd</t>
  </si>
  <si>
    <t>ปราชญ์</t>
  </si>
  <si>
    <t>Prach</t>
  </si>
  <si>
    <t>Sang u tai</t>
  </si>
  <si>
    <t>ชยกร</t>
  </si>
  <si>
    <t>ปัฐวีร์</t>
  </si>
  <si>
    <t>เฮงแกมนิล</t>
  </si>
  <si>
    <t>Patawee</t>
  </si>
  <si>
    <t>Hengkamnil</t>
  </si>
  <si>
    <t>ณัฏฐญาณ์</t>
  </si>
  <si>
    <t>ธีรัตน์พงษ์</t>
  </si>
  <si>
    <t>Nattaya</t>
  </si>
  <si>
    <t>Teeratpong</t>
  </si>
  <si>
    <t>อัณณา</t>
  </si>
  <si>
    <t>ดิลกไชยชาญวุฒิ</t>
  </si>
  <si>
    <t>Ahna</t>
  </si>
  <si>
    <t>dilokchaichanwut</t>
  </si>
  <si>
    <t>ตุลธรณ์</t>
  </si>
  <si>
    <t>กิจสมัย</t>
  </si>
  <si>
    <t>TUNLATORN</t>
  </si>
  <si>
    <t>KITSAMAI</t>
  </si>
  <si>
    <t>ญาดา</t>
  </si>
  <si>
    <t>Yada</t>
  </si>
  <si>
    <t>เปรมพล</t>
  </si>
  <si>
    <t>โชติกะ</t>
  </si>
  <si>
    <t>PREMPON</t>
  </si>
  <si>
    <t>CHOTIKA</t>
  </si>
  <si>
    <t>Nutcha</t>
  </si>
  <si>
    <t>วิรัลยุพา</t>
  </si>
  <si>
    <t>สอนสุภาพ</t>
  </si>
  <si>
    <t>Virunyupa</t>
  </si>
  <si>
    <t>Sonsupab</t>
  </si>
  <si>
    <t>ชญานุตย์</t>
  </si>
  <si>
    <t>chayanut</t>
  </si>
  <si>
    <t>wang</t>
  </si>
  <si>
    <t>อัคภิคมน์</t>
  </si>
  <si>
    <t>ลาภมากพีรพัฒน์</t>
  </si>
  <si>
    <t>Akkapikom</t>
  </si>
  <si>
    <t>Larpmakpeeraphat</t>
  </si>
  <si>
    <t>พงศ์ธัช</t>
  </si>
  <si>
    <t>สัณหพจนานนท์</t>
  </si>
  <si>
    <t>Pongtuch</t>
  </si>
  <si>
    <t>Sanhapojananon</t>
  </si>
  <si>
    <t>พชรพรรณ</t>
  </si>
  <si>
    <t>Pacharapan</t>
  </si>
  <si>
    <t>บุณวินิตย์</t>
  </si>
  <si>
    <t>จรัสวราพรรณ</t>
  </si>
  <si>
    <t>BOONVINIT</t>
  </si>
  <si>
    <t>JARUSWARAPAN</t>
  </si>
  <si>
    <t>พิชฌาภัช</t>
  </si>
  <si>
    <t>จันทร์ชิดฟ้า</t>
  </si>
  <si>
    <t>Pitchapat</t>
  </si>
  <si>
    <t>Chanchitfah</t>
  </si>
  <si>
    <t>พิชญุตม์</t>
  </si>
  <si>
    <t>เที่ยงพูนวงศ์</t>
  </si>
  <si>
    <t>PITCHAYUT</t>
  </si>
  <si>
    <t>TIENGPOONWONG</t>
  </si>
  <si>
    <t>ภคินท์</t>
  </si>
  <si>
    <t>ไตรปิยะวงษ์</t>
  </si>
  <si>
    <t>Traipiyawong</t>
  </si>
  <si>
    <t>กัญญาภัทร</t>
  </si>
  <si>
    <t>ฐิติสกุล</t>
  </si>
  <si>
    <t>KANYAAPAT</t>
  </si>
  <si>
    <t>THITISAKUN</t>
  </si>
  <si>
    <t>ปัณณกร</t>
  </si>
  <si>
    <t>ชลศักดิ์พิพัฒน์</t>
  </si>
  <si>
    <t>Pannakorn</t>
  </si>
  <si>
    <t>Chonsakpipat</t>
  </si>
  <si>
    <t>ณัฏฐ์ธเนศ</t>
  </si>
  <si>
    <t>ว่องคงคาทอง</t>
  </si>
  <si>
    <t>Natthaneth</t>
  </si>
  <si>
    <t>Wongkongkatong</t>
  </si>
  <si>
    <t>ปุณยกร</t>
  </si>
  <si>
    <t>Punyakorn</t>
  </si>
  <si>
    <t>ธีรอภิศักดิ์กุล</t>
  </si>
  <si>
    <t>NATTARINEE</t>
  </si>
  <si>
    <t>THEERAAPISAKKUL</t>
  </si>
  <si>
    <t>พลอยไพลิน</t>
  </si>
  <si>
    <t>Ploypailin</t>
  </si>
  <si>
    <t>พชรพล</t>
  </si>
  <si>
    <t>เจียมทนงศักดิ์</t>
  </si>
  <si>
    <t>Phacharaphon</t>
  </si>
  <si>
    <t>Jeamthanongsak</t>
  </si>
  <si>
    <t>กฤติน</t>
  </si>
  <si>
    <t>พลันสังเกต</t>
  </si>
  <si>
    <t>Kridtin</t>
  </si>
  <si>
    <t>Plansanggate</t>
  </si>
  <si>
    <t>นรวร</t>
  </si>
  <si>
    <t>Norraworn</t>
  </si>
  <si>
    <t>Suwanmanee</t>
  </si>
  <si>
    <t>CHANYANUCH</t>
  </si>
  <si>
    <t>กิจโอสถ</t>
  </si>
  <si>
    <t>Kitosot</t>
  </si>
  <si>
    <t>อธิพัชร์</t>
  </si>
  <si>
    <t>จินโน</t>
  </si>
  <si>
    <t>Athipat</t>
  </si>
  <si>
    <t>Jinno</t>
  </si>
  <si>
    <t>นรินทิพย์</t>
  </si>
  <si>
    <t>มากชุมพล</t>
  </si>
  <si>
    <t>Narintip</t>
  </si>
  <si>
    <t>Markchumpon</t>
  </si>
  <si>
    <t>ธีรชนานุกูล</t>
  </si>
  <si>
    <t>Worrawarun</t>
  </si>
  <si>
    <t>Therachananukul</t>
  </si>
  <si>
    <t>ณาร์มฉัฏฐ์</t>
  </si>
  <si>
    <t>หมวดศรี</t>
  </si>
  <si>
    <t>NARMCHATTH</t>
  </si>
  <si>
    <t>MUADSRI</t>
  </si>
  <si>
    <t>ณัฏฐ์ภิญญา</t>
  </si>
  <si>
    <t>กีรติจิรัฐิติกาล</t>
  </si>
  <si>
    <t>natpinya</t>
  </si>
  <si>
    <t>kiratijiratthitikan</t>
  </si>
  <si>
    <t>เลิศลบ</t>
  </si>
  <si>
    <t>Thanakrid</t>
  </si>
  <si>
    <t>Leardlob</t>
  </si>
  <si>
    <t>ริณดา</t>
  </si>
  <si>
    <t>อมรจารุชิต</t>
  </si>
  <si>
    <t>Rinnada</t>
  </si>
  <si>
    <t>Amornjaruchit</t>
  </si>
  <si>
    <t>สรธร</t>
  </si>
  <si>
    <t>หิ้งสุวรรณ</t>
  </si>
  <si>
    <t>SORRATHORN</t>
  </si>
  <si>
    <t>HINGSUWAN</t>
  </si>
  <si>
    <t>จรือฮ่าว</t>
  </si>
  <si>
    <t>ZHIHAO</t>
  </si>
  <si>
    <t>อุบศรี</t>
  </si>
  <si>
    <t>Ubsri</t>
  </si>
  <si>
    <t>สถิตคุณ</t>
  </si>
  <si>
    <t>เหลืองหิรัญ</t>
  </si>
  <si>
    <t>SATHIDKHUN</t>
  </si>
  <si>
    <t>LUENGHIRUN</t>
  </si>
  <si>
    <t>ธนบดี</t>
  </si>
  <si>
    <t>แสงสุ่ม</t>
  </si>
  <si>
    <t>Thanabodee</t>
  </si>
  <si>
    <t>Sangsum</t>
  </si>
  <si>
    <t>ชิดชนก</t>
  </si>
  <si>
    <t>อนันต์พิริยะกุล</t>
  </si>
  <si>
    <t>Chidchanok</t>
  </si>
  <si>
    <t>Anunpiriyakul</t>
  </si>
  <si>
    <t>ครองพล</t>
  </si>
  <si>
    <t>ทิพย์อารักษ์วงศ์</t>
  </si>
  <si>
    <t>KRONGPOL</t>
  </si>
  <si>
    <t>THIPARAKWONG</t>
  </si>
  <si>
    <t>ภูมิพัฒน์</t>
  </si>
  <si>
    <t>รอดคง</t>
  </si>
  <si>
    <t>PHUMIPAT</t>
  </si>
  <si>
    <t>RODKHONG</t>
  </si>
  <si>
    <t>กิจสิริวิศาล</t>
  </si>
  <si>
    <t>BHUMIPHAT</t>
  </si>
  <si>
    <t>KIJSIRIVISALN</t>
  </si>
  <si>
    <t>อักษิกา</t>
  </si>
  <si>
    <t>หงษ์ทอง</t>
  </si>
  <si>
    <t>Aksika</t>
  </si>
  <si>
    <t>Hongthong</t>
  </si>
  <si>
    <t>ชวลิตพงศ์พันธุ์</t>
  </si>
  <si>
    <t>Pannathorn</t>
  </si>
  <si>
    <t>Chavalitphongpun</t>
  </si>
  <si>
    <t>Pannathat</t>
  </si>
  <si>
    <t>ปรรณวิชญ์</t>
  </si>
  <si>
    <t>อินเทศ</t>
  </si>
  <si>
    <t>Punnavit</t>
  </si>
  <si>
    <t>Intes</t>
  </si>
  <si>
    <t>ปรีดีภัทร</t>
  </si>
  <si>
    <t>สุชาติ</t>
  </si>
  <si>
    <t>predeephat</t>
  </si>
  <si>
    <t>suchart</t>
  </si>
  <si>
    <t>ภัทรชลล์</t>
  </si>
  <si>
    <t>เถามณี</t>
  </si>
  <si>
    <t>Phattarachon</t>
  </si>
  <si>
    <t>Taomanee</t>
  </si>
  <si>
    <t>ภูมิพงษ์</t>
  </si>
  <si>
    <t>ทองผศรี</t>
  </si>
  <si>
    <t>Phumpong</t>
  </si>
  <si>
    <t>Thongsri</t>
  </si>
  <si>
    <t>มัสญาลินทร์</t>
  </si>
  <si>
    <t>Mussayalin</t>
  </si>
  <si>
    <t>ธนวินท์</t>
  </si>
  <si>
    <t>Thanawin</t>
  </si>
  <si>
    <t>กิริฎา</t>
  </si>
  <si>
    <t>หังสพฤกษ์</t>
  </si>
  <si>
    <t>Kirida</t>
  </si>
  <si>
    <t>Hungsaprukse</t>
  </si>
  <si>
    <t>วรายุส์</t>
  </si>
  <si>
    <t>ชูเกียรติอารีกุล</t>
  </si>
  <si>
    <t>Warayu</t>
  </si>
  <si>
    <t>Chookiatareekul</t>
  </si>
  <si>
    <t>บูรณิมา</t>
  </si>
  <si>
    <t>เขียวหวาน</t>
  </si>
  <si>
    <t>Booranimar</t>
  </si>
  <si>
    <t>Khiaowan</t>
  </si>
  <si>
    <t>วงศ์วิศว์</t>
  </si>
  <si>
    <t>พรรณธนะ</t>
  </si>
  <si>
    <t>Wongwit</t>
  </si>
  <si>
    <t>phanthana</t>
  </si>
  <si>
    <t>เชรษฐ์ธาริน</t>
  </si>
  <si>
    <t>รัตนพันธ์</t>
  </si>
  <si>
    <t>Chestarin</t>
  </si>
  <si>
    <t>Ruttanapun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</si>
</sst>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2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7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3" sqref="A3:M3"/>
    </sheetView>
  </sheetViews>
  <sheetFormatPr defaultColWidth="9.125" defaultRowHeight="17.25" x14ac:dyDescent="0.4"/>
  <cols>
    <col min="1" max="1" width="8" style="1" bestFit="1" customWidth="1"/>
    <col min="2" max="2" width="12.125" style="8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7" customWidth="1"/>
    <col min="15" max="16384" width="9.125" style="1"/>
  </cols>
  <sheetData>
    <row r="1" spans="1:14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ht="27.75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ht="4.5" customHeight="1" thickBot="1" x14ac:dyDescent="0.45">
      <c r="D4" s="9"/>
      <c r="E4" s="9"/>
      <c r="K4" s="2"/>
    </row>
    <row r="5" spans="1:14" s="10" customFormat="1" ht="24" customHeight="1" x14ac:dyDescent="0.55000000000000004">
      <c r="A5" s="39" t="s">
        <v>0</v>
      </c>
      <c r="B5" s="39" t="s">
        <v>1</v>
      </c>
      <c r="C5" s="31" t="s">
        <v>51</v>
      </c>
      <c r="D5" s="41" t="s">
        <v>78</v>
      </c>
      <c r="E5" s="31" t="s">
        <v>36</v>
      </c>
      <c r="F5" s="31" t="s">
        <v>39</v>
      </c>
      <c r="G5" s="33" t="s">
        <v>2</v>
      </c>
      <c r="H5" s="31" t="s">
        <v>56</v>
      </c>
      <c r="I5" s="33" t="s">
        <v>57</v>
      </c>
      <c r="J5" s="31" t="s">
        <v>80</v>
      </c>
      <c r="K5" s="43" t="s">
        <v>32</v>
      </c>
      <c r="L5" s="31" t="s">
        <v>30</v>
      </c>
      <c r="M5" s="31" t="s">
        <v>31</v>
      </c>
      <c r="N5" s="35" t="s">
        <v>35</v>
      </c>
    </row>
    <row r="6" spans="1:14" s="10" customFormat="1" ht="58.5" customHeight="1" thickBot="1" x14ac:dyDescent="0.6">
      <c r="A6" s="40"/>
      <c r="B6" s="40"/>
      <c r="C6" s="34"/>
      <c r="D6" s="42"/>
      <c r="E6" s="32"/>
      <c r="F6" s="32"/>
      <c r="G6" s="34"/>
      <c r="H6" s="32"/>
      <c r="I6" s="34"/>
      <c r="J6" s="32"/>
      <c r="K6" s="44"/>
      <c r="L6" s="32"/>
      <c r="M6" s="32"/>
      <c r="N6" s="36"/>
    </row>
    <row r="7" spans="1:14" s="10" customFormat="1" ht="24" x14ac:dyDescent="0.55000000000000004">
      <c r="A7" s="6">
        <v>1</v>
      </c>
      <c r="B7" s="24">
        <v>1</v>
      </c>
      <c r="C7" s="12" t="s">
        <v>5</v>
      </c>
      <c r="D7" s="25">
        <v>1984567890123</v>
      </c>
      <c r="E7" s="29" t="s">
        <v>37</v>
      </c>
      <c r="F7" s="17" t="s">
        <v>54</v>
      </c>
      <c r="G7" s="17" t="s">
        <v>4</v>
      </c>
      <c r="H7" s="17" t="s">
        <v>58</v>
      </c>
      <c r="I7" s="17" t="s">
        <v>59</v>
      </c>
      <c r="J7" s="12" t="s">
        <v>8</v>
      </c>
      <c r="K7" s="26">
        <v>3</v>
      </c>
      <c r="L7" s="17" t="s">
        <v>3</v>
      </c>
      <c r="M7" s="17" t="s">
        <v>25</v>
      </c>
      <c r="N7" s="28" t="s">
        <v>40</v>
      </c>
    </row>
    <row r="8" spans="1:14" s="10" customFormat="1" ht="24" x14ac:dyDescent="0.55000000000000004">
      <c r="A8" s="3">
        <v>2</v>
      </c>
      <c r="B8" s="11">
        <v>2</v>
      </c>
      <c r="C8" s="12" t="s">
        <v>5</v>
      </c>
      <c r="D8" s="25">
        <v>1984567890124</v>
      </c>
      <c r="E8" s="13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2" t="s">
        <v>8</v>
      </c>
      <c r="K8" s="5">
        <v>3</v>
      </c>
      <c r="L8" s="4" t="s">
        <v>3</v>
      </c>
      <c r="M8" s="4" t="s">
        <v>25</v>
      </c>
      <c r="N8" s="28" t="s">
        <v>41</v>
      </c>
    </row>
    <row r="9" spans="1:14" s="10" customFormat="1" ht="24" x14ac:dyDescent="0.55000000000000004">
      <c r="A9" s="3">
        <v>3</v>
      </c>
      <c r="B9" s="11">
        <v>3</v>
      </c>
      <c r="C9" s="12" t="s">
        <v>5</v>
      </c>
      <c r="D9" s="25">
        <v>1984567890125</v>
      </c>
      <c r="E9" s="13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2" t="s">
        <v>8</v>
      </c>
      <c r="K9" s="5">
        <v>3</v>
      </c>
      <c r="L9" s="4" t="s">
        <v>3</v>
      </c>
      <c r="M9" s="4" t="s">
        <v>25</v>
      </c>
      <c r="N9" s="28" t="s">
        <v>42</v>
      </c>
    </row>
    <row r="10" spans="1:14" s="10" customFormat="1" ht="24" x14ac:dyDescent="0.55000000000000004">
      <c r="A10" s="3">
        <v>4</v>
      </c>
      <c r="B10" s="11">
        <v>4</v>
      </c>
      <c r="C10" s="12" t="s">
        <v>5</v>
      </c>
      <c r="D10" s="25">
        <v>1984567890126</v>
      </c>
      <c r="E10" s="13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2" t="s">
        <v>8</v>
      </c>
      <c r="K10" s="5">
        <v>3</v>
      </c>
      <c r="L10" s="4" t="s">
        <v>3</v>
      </c>
      <c r="M10" s="4" t="s">
        <v>25</v>
      </c>
      <c r="N10" s="28" t="s">
        <v>43</v>
      </c>
    </row>
    <row r="11" spans="1:14" s="10" customFormat="1" ht="24" x14ac:dyDescent="0.55000000000000004">
      <c r="A11" s="3">
        <v>5</v>
      </c>
      <c r="B11" s="11">
        <v>5</v>
      </c>
      <c r="C11" s="12" t="s">
        <v>5</v>
      </c>
      <c r="D11" s="25">
        <v>1984567890127</v>
      </c>
      <c r="E11" s="13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2" t="s">
        <v>16</v>
      </c>
      <c r="K11" s="5">
        <v>3</v>
      </c>
      <c r="L11" s="4" t="s">
        <v>3</v>
      </c>
      <c r="M11" s="4" t="s">
        <v>25</v>
      </c>
      <c r="N11" s="28" t="s">
        <v>44</v>
      </c>
    </row>
    <row r="12" spans="1:14" s="10" customFormat="1" ht="24" x14ac:dyDescent="0.55000000000000004">
      <c r="A12" s="3">
        <v>6</v>
      </c>
      <c r="B12" s="11">
        <v>6</v>
      </c>
      <c r="C12" s="12" t="s">
        <v>5</v>
      </c>
      <c r="D12" s="25">
        <v>1984567890128</v>
      </c>
      <c r="E12" s="13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2" t="s">
        <v>16</v>
      </c>
      <c r="K12" s="5">
        <v>3</v>
      </c>
      <c r="L12" s="4" t="s">
        <v>3</v>
      </c>
      <c r="M12" s="4" t="s">
        <v>25</v>
      </c>
      <c r="N12" s="28" t="s">
        <v>45</v>
      </c>
    </row>
    <row r="13" spans="1:14" s="10" customFormat="1" ht="24" x14ac:dyDescent="0.55000000000000004">
      <c r="A13" s="3">
        <v>7</v>
      </c>
      <c r="B13" s="11">
        <v>7</v>
      </c>
      <c r="C13" s="12" t="s">
        <v>8</v>
      </c>
      <c r="D13" s="25">
        <v>1984567890129</v>
      </c>
      <c r="E13" s="13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2" t="s">
        <v>16</v>
      </c>
      <c r="K13" s="5">
        <v>3</v>
      </c>
      <c r="L13" s="4" t="s">
        <v>3</v>
      </c>
      <c r="M13" s="4" t="s">
        <v>25</v>
      </c>
      <c r="N13" s="28" t="s">
        <v>46</v>
      </c>
    </row>
    <row r="14" spans="1:14" s="10" customFormat="1" ht="24" x14ac:dyDescent="0.55000000000000004">
      <c r="A14" s="3">
        <v>8</v>
      </c>
      <c r="B14" s="11">
        <v>8</v>
      </c>
      <c r="C14" s="12" t="s">
        <v>8</v>
      </c>
      <c r="D14" s="25">
        <v>1984567890130</v>
      </c>
      <c r="E14" s="13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2" t="s">
        <v>16</v>
      </c>
      <c r="K14" s="5">
        <v>3</v>
      </c>
      <c r="L14" s="4" t="s">
        <v>3</v>
      </c>
      <c r="M14" s="4" t="s">
        <v>25</v>
      </c>
      <c r="N14" s="28" t="s">
        <v>47</v>
      </c>
    </row>
    <row r="15" spans="1:14" s="10" customFormat="1" ht="24" x14ac:dyDescent="0.55000000000000004">
      <c r="A15" s="3">
        <v>9</v>
      </c>
      <c r="B15" s="11">
        <v>9</v>
      </c>
      <c r="C15" s="12" t="s">
        <v>50</v>
      </c>
      <c r="D15" s="25">
        <v>1984567890131</v>
      </c>
      <c r="E15" s="13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2" t="s">
        <v>8</v>
      </c>
      <c r="K15" s="5">
        <v>3</v>
      </c>
      <c r="L15" s="4" t="s">
        <v>26</v>
      </c>
      <c r="M15" s="4" t="s">
        <v>27</v>
      </c>
      <c r="N15" s="28" t="s">
        <v>48</v>
      </c>
    </row>
    <row r="16" spans="1:14" s="10" customFormat="1" ht="24" x14ac:dyDescent="0.55000000000000004">
      <c r="A16" s="3">
        <v>10</v>
      </c>
      <c r="B16" s="11">
        <v>10</v>
      </c>
      <c r="C16" s="12" t="s">
        <v>5</v>
      </c>
      <c r="D16" s="25">
        <v>1984567890132</v>
      </c>
      <c r="E16" s="13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2" t="s">
        <v>8</v>
      </c>
      <c r="K16" s="5">
        <v>3</v>
      </c>
      <c r="L16" s="4" t="s">
        <v>26</v>
      </c>
      <c r="M16" s="4" t="s">
        <v>27</v>
      </c>
      <c r="N16" s="28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  <mergeCell ref="N5:N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85" activePane="bottomLeft" state="frozen"/>
      <selection activeCell="C7" sqref="C7"/>
      <selection pane="bottomLeft" activeCell="A88" sqref="A88"/>
    </sheetView>
  </sheetViews>
  <sheetFormatPr defaultColWidth="9.125" defaultRowHeight="24" x14ac:dyDescent="0.5500000000000000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 x14ac:dyDescent="0.4">
      <c r="A3" s="4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39" t="s">
        <v>0</v>
      </c>
      <c r="B5" s="50" t="s">
        <v>1</v>
      </c>
      <c r="C5" s="31" t="s">
        <v>52</v>
      </c>
      <c r="D5" s="52" t="s">
        <v>29</v>
      </c>
      <c r="E5" s="31" t="s">
        <v>53</v>
      </c>
      <c r="F5" s="31" t="s">
        <v>39</v>
      </c>
      <c r="G5" s="33" t="s">
        <v>2</v>
      </c>
      <c r="H5" s="31" t="s">
        <v>56</v>
      </c>
      <c r="I5" s="33" t="s">
        <v>57</v>
      </c>
      <c r="J5" s="31" t="s">
        <v>33</v>
      </c>
      <c r="K5" s="43" t="s">
        <v>28</v>
      </c>
      <c r="L5" s="31" t="s">
        <v>30</v>
      </c>
      <c r="M5" s="45" t="s">
        <v>31</v>
      </c>
      <c r="N5" s="47" t="s">
        <v>79</v>
      </c>
    </row>
    <row r="6" spans="1:14" ht="24.75" thickBot="1" x14ac:dyDescent="0.6">
      <c r="A6" s="40"/>
      <c r="B6" s="51"/>
      <c r="C6" s="34"/>
      <c r="D6" s="53"/>
      <c r="E6" s="32"/>
      <c r="F6" s="32"/>
      <c r="G6" s="34"/>
      <c r="H6" s="32"/>
      <c r="I6" s="34"/>
      <c r="J6" s="32"/>
      <c r="K6" s="44"/>
      <c r="L6" s="32"/>
      <c r="M6" s="46"/>
      <c r="N6" s="48"/>
    </row>
    <row r="7" spans="1:14" x14ac:dyDescent="0.55000000000000004">
      <c r="A7" s="6">
        <v>1</v>
      </c>
      <c r="B7" s="18">
        <v>1</v>
      </c>
      <c r="C7" s="30" t="s">
        <v>5</v>
      </c>
      <c r="D7" s="29" t="str">
        <f>"1100401682959"</f>
        <v>1100401682959</v>
      </c>
      <c r="E7" s="29" t="s">
        <v>37</v>
      </c>
      <c r="F7" s="30" t="s">
        <v>82</v>
      </c>
      <c r="G7" s="30" t="s">
        <v>83</v>
      </c>
      <c r="H7" s="30" t="s">
        <v>84</v>
      </c>
      <c r="I7" s="30" t="s">
        <v>85</v>
      </c>
      <c r="J7" s="30" t="s">
        <v>16</v>
      </c>
      <c r="K7" s="26">
        <v>2</v>
      </c>
      <c r="L7" s="30" t="s">
        <v>86</v>
      </c>
      <c r="M7" s="54" t="s">
        <v>25</v>
      </c>
      <c r="N7" s="55" t="str">
        <f>"0946655563"</f>
        <v>0946655563</v>
      </c>
    </row>
    <row r="8" spans="1:14" x14ac:dyDescent="0.55000000000000004">
      <c r="A8" s="3">
        <v>2</v>
      </c>
      <c r="B8" s="19">
        <v>2</v>
      </c>
      <c r="C8" s="12" t="s">
        <v>5</v>
      </c>
      <c r="D8" s="7" t="str">
        <f>"1102800162331"</f>
        <v>1102800162331</v>
      </c>
      <c r="E8" s="7" t="s">
        <v>37</v>
      </c>
      <c r="F8" s="12" t="s">
        <v>87</v>
      </c>
      <c r="G8" s="12" t="s">
        <v>88</v>
      </c>
      <c r="H8" s="12" t="s">
        <v>89</v>
      </c>
      <c r="I8" s="12" t="s">
        <v>90</v>
      </c>
      <c r="J8" s="12" t="s">
        <v>16</v>
      </c>
      <c r="K8" s="5">
        <v>2</v>
      </c>
      <c r="L8" s="12" t="s">
        <v>86</v>
      </c>
      <c r="M8" s="56" t="s">
        <v>25</v>
      </c>
      <c r="N8" s="57" t="str">
        <f>"0890616263"</f>
        <v>0890616263</v>
      </c>
    </row>
    <row r="9" spans="1:14" x14ac:dyDescent="0.55000000000000004">
      <c r="A9" s="3">
        <v>3</v>
      </c>
      <c r="B9" s="19">
        <v>3</v>
      </c>
      <c r="C9" s="12" t="s">
        <v>5</v>
      </c>
      <c r="D9" s="13" t="str">
        <f>"1102200475010"</f>
        <v>1102200475010</v>
      </c>
      <c r="E9" s="13" t="s">
        <v>38</v>
      </c>
      <c r="F9" s="12" t="s">
        <v>91</v>
      </c>
      <c r="G9" s="12" t="s">
        <v>92</v>
      </c>
      <c r="H9" s="12" t="s">
        <v>93</v>
      </c>
      <c r="I9" s="12" t="s">
        <v>94</v>
      </c>
      <c r="J9" s="12" t="s">
        <v>8</v>
      </c>
      <c r="K9" s="5">
        <v>2</v>
      </c>
      <c r="L9" s="12" t="s">
        <v>86</v>
      </c>
      <c r="M9" s="56" t="s">
        <v>25</v>
      </c>
      <c r="N9" s="57" t="str">
        <f>"0658596399"</f>
        <v>0658596399</v>
      </c>
    </row>
    <row r="10" spans="1:14" x14ac:dyDescent="0.55000000000000004">
      <c r="A10" s="3">
        <v>4</v>
      </c>
      <c r="B10" s="19">
        <v>4</v>
      </c>
      <c r="C10" s="12" t="s">
        <v>8</v>
      </c>
      <c r="D10" s="13" t="str">
        <f>"1102170250376"</f>
        <v>1102170250376</v>
      </c>
      <c r="E10" s="13" t="s">
        <v>37</v>
      </c>
      <c r="F10" s="12" t="s">
        <v>95</v>
      </c>
      <c r="G10" s="12" t="s">
        <v>96</v>
      </c>
      <c r="H10" s="12" t="s">
        <v>97</v>
      </c>
      <c r="I10" s="12" t="s">
        <v>98</v>
      </c>
      <c r="J10" s="12" t="s">
        <v>16</v>
      </c>
      <c r="K10" s="5">
        <v>2</v>
      </c>
      <c r="L10" s="12" t="s">
        <v>86</v>
      </c>
      <c r="M10" s="56" t="s">
        <v>25</v>
      </c>
      <c r="N10" s="57" t="str">
        <f>"0813064856"</f>
        <v>0813064856</v>
      </c>
    </row>
    <row r="11" spans="1:14" x14ac:dyDescent="0.55000000000000004">
      <c r="A11" s="3">
        <v>5</v>
      </c>
      <c r="B11" s="19">
        <v>5</v>
      </c>
      <c r="C11" s="12" t="s">
        <v>5</v>
      </c>
      <c r="D11" s="13" t="str">
        <f>"1102004875833"</f>
        <v>1102004875833</v>
      </c>
      <c r="E11" s="13" t="s">
        <v>37</v>
      </c>
      <c r="F11" s="12" t="s">
        <v>99</v>
      </c>
      <c r="G11" s="12" t="s">
        <v>100</v>
      </c>
      <c r="H11" s="12" t="s">
        <v>101</v>
      </c>
      <c r="I11" s="12" t="s">
        <v>102</v>
      </c>
      <c r="J11" s="12" t="s">
        <v>16</v>
      </c>
      <c r="K11" s="5">
        <v>2</v>
      </c>
      <c r="L11" s="12" t="s">
        <v>86</v>
      </c>
      <c r="M11" s="56" t="s">
        <v>25</v>
      </c>
      <c r="N11" s="57" t="str">
        <f>"0891381888"</f>
        <v>0891381888</v>
      </c>
    </row>
    <row r="12" spans="1:14" x14ac:dyDescent="0.55000000000000004">
      <c r="A12" s="3">
        <v>6</v>
      </c>
      <c r="B12" s="19">
        <v>6</v>
      </c>
      <c r="C12" s="12" t="s">
        <v>5</v>
      </c>
      <c r="D12" s="13" t="str">
        <f>"1102004855905"</f>
        <v>1102004855905</v>
      </c>
      <c r="E12" s="13" t="s">
        <v>37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16</v>
      </c>
      <c r="K12" s="5">
        <v>2</v>
      </c>
      <c r="L12" s="12" t="s">
        <v>86</v>
      </c>
      <c r="M12" s="56" t="s">
        <v>25</v>
      </c>
      <c r="N12" s="57" t="str">
        <f>"0635616395"</f>
        <v>0635616395</v>
      </c>
    </row>
    <row r="13" spans="1:14" x14ac:dyDescent="0.55000000000000004">
      <c r="A13" s="3">
        <v>7</v>
      </c>
      <c r="B13" s="19">
        <v>7</v>
      </c>
      <c r="C13" s="3" t="s">
        <v>8</v>
      </c>
      <c r="D13" s="7" t="str">
        <f>"1102004880420"</f>
        <v>1102004880420</v>
      </c>
      <c r="E13" s="7" t="s">
        <v>37</v>
      </c>
      <c r="F13" s="12" t="s">
        <v>107</v>
      </c>
      <c r="G13" s="12" t="s">
        <v>108</v>
      </c>
      <c r="H13" s="12" t="s">
        <v>109</v>
      </c>
      <c r="I13" s="12" t="s">
        <v>110</v>
      </c>
      <c r="J13" s="3" t="s">
        <v>16</v>
      </c>
      <c r="K13" s="5">
        <v>2</v>
      </c>
      <c r="L13" s="3" t="s">
        <v>86</v>
      </c>
      <c r="M13" s="23" t="s">
        <v>25</v>
      </c>
      <c r="N13" s="57" t="str">
        <f>"0837197919"</f>
        <v>0837197919</v>
      </c>
    </row>
    <row r="14" spans="1:14" x14ac:dyDescent="0.55000000000000004">
      <c r="A14" s="3">
        <v>8</v>
      </c>
      <c r="B14" s="19">
        <v>8</v>
      </c>
      <c r="C14" s="3" t="s">
        <v>8</v>
      </c>
      <c r="D14" s="7" t="str">
        <f>"1129902572135"</f>
        <v>1129902572135</v>
      </c>
      <c r="E14" s="7" t="s">
        <v>37</v>
      </c>
      <c r="F14" s="12" t="s">
        <v>111</v>
      </c>
      <c r="G14" s="12" t="s">
        <v>112</v>
      </c>
      <c r="H14" s="12" t="s">
        <v>113</v>
      </c>
      <c r="I14" s="12" t="s">
        <v>114</v>
      </c>
      <c r="J14" s="3" t="s">
        <v>16</v>
      </c>
      <c r="K14" s="5">
        <v>2</v>
      </c>
      <c r="L14" s="3" t="s">
        <v>86</v>
      </c>
      <c r="M14" s="23" t="s">
        <v>25</v>
      </c>
      <c r="N14" s="57" t="str">
        <f>"0930964546"</f>
        <v>0930964546</v>
      </c>
    </row>
    <row r="15" spans="1:14" x14ac:dyDescent="0.55000000000000004">
      <c r="A15" s="3">
        <v>9</v>
      </c>
      <c r="B15" s="19">
        <v>9</v>
      </c>
      <c r="C15" s="3" t="s">
        <v>5</v>
      </c>
      <c r="D15" s="7" t="str">
        <f>"1102004879316"</f>
        <v>1102004879316</v>
      </c>
      <c r="E15" s="7" t="s">
        <v>38</v>
      </c>
      <c r="F15" s="12" t="s">
        <v>115</v>
      </c>
      <c r="G15" s="12" t="s">
        <v>116</v>
      </c>
      <c r="H15" s="12" t="s">
        <v>117</v>
      </c>
      <c r="I15" s="12" t="s">
        <v>118</v>
      </c>
      <c r="J15" s="3" t="s">
        <v>8</v>
      </c>
      <c r="K15" s="5">
        <v>2</v>
      </c>
      <c r="L15" s="3" t="s">
        <v>86</v>
      </c>
      <c r="M15" s="23" t="s">
        <v>25</v>
      </c>
      <c r="N15" s="57" t="str">
        <f>"0966396929"</f>
        <v>0966396929</v>
      </c>
    </row>
    <row r="16" spans="1:14" x14ac:dyDescent="0.55000000000000004">
      <c r="A16" s="3">
        <v>10</v>
      </c>
      <c r="B16" s="19">
        <v>10</v>
      </c>
      <c r="C16" s="3" t="s">
        <v>5</v>
      </c>
      <c r="D16" s="7" t="str">
        <f>"1102004880144"</f>
        <v>1102004880144</v>
      </c>
      <c r="E16" s="7" t="s">
        <v>37</v>
      </c>
      <c r="F16" s="12" t="s">
        <v>119</v>
      </c>
      <c r="G16" s="12" t="s">
        <v>120</v>
      </c>
      <c r="H16" s="12" t="s">
        <v>121</v>
      </c>
      <c r="I16" s="12" t="s">
        <v>122</v>
      </c>
      <c r="J16" s="3" t="s">
        <v>16</v>
      </c>
      <c r="K16" s="5">
        <v>2</v>
      </c>
      <c r="L16" s="3" t="s">
        <v>86</v>
      </c>
      <c r="M16" s="23" t="s">
        <v>25</v>
      </c>
      <c r="N16" s="57" t="str">
        <f>"0843889080"</f>
        <v>0843889080</v>
      </c>
    </row>
    <row r="17" spans="1:14" x14ac:dyDescent="0.55000000000000004">
      <c r="A17" s="3">
        <v>11</v>
      </c>
      <c r="B17" s="19">
        <v>11</v>
      </c>
      <c r="C17" s="3" t="s">
        <v>8</v>
      </c>
      <c r="D17" s="7" t="str">
        <f>"1101501628221"</f>
        <v>1101501628221</v>
      </c>
      <c r="E17" s="7" t="s">
        <v>38</v>
      </c>
      <c r="F17" s="12" t="s">
        <v>123</v>
      </c>
      <c r="G17" s="12" t="s">
        <v>124</v>
      </c>
      <c r="H17" s="12" t="s">
        <v>125</v>
      </c>
      <c r="I17" s="12" t="s">
        <v>126</v>
      </c>
      <c r="J17" s="3" t="s">
        <v>8</v>
      </c>
      <c r="K17" s="5">
        <v>2</v>
      </c>
      <c r="L17" s="3" t="s">
        <v>86</v>
      </c>
      <c r="M17" s="23" t="s">
        <v>25</v>
      </c>
      <c r="N17" s="57" t="str">
        <f>"0909942066"</f>
        <v>0909942066</v>
      </c>
    </row>
    <row r="18" spans="1:14" x14ac:dyDescent="0.55000000000000004">
      <c r="A18" s="3">
        <v>12</v>
      </c>
      <c r="B18" s="19">
        <v>12</v>
      </c>
      <c r="C18" s="3" t="s">
        <v>5</v>
      </c>
      <c r="D18" s="7" t="str">
        <f>"1102004880713"</f>
        <v>1102004880713</v>
      </c>
      <c r="E18" s="7" t="s">
        <v>38</v>
      </c>
      <c r="F18" s="12" t="s">
        <v>127</v>
      </c>
      <c r="G18" s="12" t="s">
        <v>128</v>
      </c>
      <c r="H18" s="12" t="s">
        <v>129</v>
      </c>
      <c r="I18" s="12" t="s">
        <v>130</v>
      </c>
      <c r="J18" s="3" t="s">
        <v>8</v>
      </c>
      <c r="K18" s="5">
        <v>2</v>
      </c>
      <c r="L18" s="3" t="s">
        <v>86</v>
      </c>
      <c r="M18" s="23" t="s">
        <v>25</v>
      </c>
      <c r="N18" s="57" t="str">
        <f>"0899193835"</f>
        <v>0899193835</v>
      </c>
    </row>
    <row r="19" spans="1:14" x14ac:dyDescent="0.55000000000000004">
      <c r="A19" s="3">
        <v>13</v>
      </c>
      <c r="B19" s="19">
        <v>13</v>
      </c>
      <c r="C19" s="3" t="s">
        <v>5</v>
      </c>
      <c r="D19" s="7" t="str">
        <f>"5104400004791"</f>
        <v>5104400004791</v>
      </c>
      <c r="E19" s="7" t="s">
        <v>37</v>
      </c>
      <c r="F19" s="12" t="s">
        <v>131</v>
      </c>
      <c r="G19" s="12" t="s">
        <v>132</v>
      </c>
      <c r="H19" s="12" t="s">
        <v>133</v>
      </c>
      <c r="I19" s="12" t="s">
        <v>134</v>
      </c>
      <c r="J19" s="3" t="s">
        <v>16</v>
      </c>
      <c r="K19" s="5">
        <v>2</v>
      </c>
      <c r="L19" s="3" t="s">
        <v>86</v>
      </c>
      <c r="M19" s="23" t="s">
        <v>25</v>
      </c>
      <c r="N19" s="57" t="str">
        <f>"0889929541"</f>
        <v>0889929541</v>
      </c>
    </row>
    <row r="20" spans="1:14" x14ac:dyDescent="0.55000000000000004">
      <c r="A20" s="3">
        <v>14</v>
      </c>
      <c r="B20" s="19">
        <v>14</v>
      </c>
      <c r="C20" s="3" t="s">
        <v>5</v>
      </c>
      <c r="D20" s="7" t="str">
        <f>"1103000345474"</f>
        <v>1103000345474</v>
      </c>
      <c r="E20" s="7" t="s">
        <v>37</v>
      </c>
      <c r="F20" s="12" t="s">
        <v>135</v>
      </c>
      <c r="G20" s="12" t="s">
        <v>136</v>
      </c>
      <c r="H20" s="12" t="s">
        <v>137</v>
      </c>
      <c r="I20" s="12" t="s">
        <v>138</v>
      </c>
      <c r="J20" s="3" t="s">
        <v>16</v>
      </c>
      <c r="K20" s="5">
        <v>2</v>
      </c>
      <c r="L20" s="3" t="s">
        <v>86</v>
      </c>
      <c r="M20" s="23" t="s">
        <v>25</v>
      </c>
      <c r="N20" s="57" t="str">
        <f>"0905155195"</f>
        <v>0905155195</v>
      </c>
    </row>
    <row r="21" spans="1:14" x14ac:dyDescent="0.55000000000000004">
      <c r="A21" s="3">
        <v>15</v>
      </c>
      <c r="B21" s="19">
        <v>15</v>
      </c>
      <c r="C21" s="3" t="s">
        <v>5</v>
      </c>
      <c r="D21" s="58" t="str">
        <f>"1749700239375"</f>
        <v>1749700239375</v>
      </c>
      <c r="E21" s="58" t="s">
        <v>37</v>
      </c>
      <c r="F21" s="12" t="s">
        <v>139</v>
      </c>
      <c r="G21" s="12" t="s">
        <v>140</v>
      </c>
      <c r="H21" s="12" t="s">
        <v>141</v>
      </c>
      <c r="I21" s="12" t="s">
        <v>142</v>
      </c>
      <c r="J21" s="3" t="s">
        <v>16</v>
      </c>
      <c r="K21" s="5">
        <v>2</v>
      </c>
      <c r="L21" s="3" t="s">
        <v>86</v>
      </c>
      <c r="M21" s="23" t="s">
        <v>25</v>
      </c>
      <c r="N21" s="57" t="str">
        <f>"0805786071"</f>
        <v>0805786071</v>
      </c>
    </row>
    <row r="22" spans="1:14" x14ac:dyDescent="0.55000000000000004">
      <c r="A22" s="3">
        <v>16</v>
      </c>
      <c r="B22" s="19">
        <v>16</v>
      </c>
      <c r="C22" s="3" t="s">
        <v>5</v>
      </c>
      <c r="D22" s="58" t="str">
        <f>"1102170250651"</f>
        <v>1102170250651</v>
      </c>
      <c r="E22" s="58" t="s">
        <v>38</v>
      </c>
      <c r="F22" s="12" t="s">
        <v>143</v>
      </c>
      <c r="G22" s="12" t="s">
        <v>144</v>
      </c>
      <c r="H22" s="12" t="s">
        <v>145</v>
      </c>
      <c r="I22" s="12" t="s">
        <v>146</v>
      </c>
      <c r="J22" s="3" t="s">
        <v>8</v>
      </c>
      <c r="K22" s="5">
        <v>2</v>
      </c>
      <c r="L22" s="3" t="s">
        <v>86</v>
      </c>
      <c r="M22" s="23" t="s">
        <v>25</v>
      </c>
      <c r="N22" s="57" t="str">
        <f>"0868888546"</f>
        <v>0868888546</v>
      </c>
    </row>
    <row r="23" spans="1:14" x14ac:dyDescent="0.55000000000000004">
      <c r="A23" s="3">
        <v>17</v>
      </c>
      <c r="B23" s="19">
        <v>17</v>
      </c>
      <c r="C23" s="3" t="s">
        <v>5</v>
      </c>
      <c r="D23" s="58" t="str">
        <f>"1102004879651"</f>
        <v>1102004879651</v>
      </c>
      <c r="E23" s="58" t="s">
        <v>37</v>
      </c>
      <c r="F23" s="12" t="s">
        <v>147</v>
      </c>
      <c r="G23" s="12" t="s">
        <v>148</v>
      </c>
      <c r="H23" s="12" t="s">
        <v>149</v>
      </c>
      <c r="I23" s="12" t="s">
        <v>150</v>
      </c>
      <c r="J23" s="3" t="s">
        <v>16</v>
      </c>
      <c r="K23" s="5">
        <v>2</v>
      </c>
      <c r="L23" s="3" t="s">
        <v>86</v>
      </c>
      <c r="M23" s="23" t="s">
        <v>25</v>
      </c>
      <c r="N23" s="57" t="str">
        <f>"0622254605"</f>
        <v>0622254605</v>
      </c>
    </row>
    <row r="24" spans="1:14" x14ac:dyDescent="0.55000000000000004">
      <c r="A24" s="3">
        <v>18</v>
      </c>
      <c r="B24" s="19">
        <v>18</v>
      </c>
      <c r="C24" s="3" t="s">
        <v>5</v>
      </c>
      <c r="D24" s="58" t="str">
        <f>"1102200479465"</f>
        <v>1102200479465</v>
      </c>
      <c r="E24" s="58" t="s">
        <v>37</v>
      </c>
      <c r="F24" s="12" t="s">
        <v>151</v>
      </c>
      <c r="G24" s="12" t="s">
        <v>152</v>
      </c>
      <c r="H24" s="12" t="s">
        <v>153</v>
      </c>
      <c r="I24" s="12" t="s">
        <v>154</v>
      </c>
      <c r="J24" s="3" t="s">
        <v>16</v>
      </c>
      <c r="K24" s="5">
        <v>2</v>
      </c>
      <c r="L24" s="3" t="s">
        <v>86</v>
      </c>
      <c r="M24" s="23" t="s">
        <v>25</v>
      </c>
      <c r="N24" s="57" t="str">
        <f>"0882038763"</f>
        <v>0882038763</v>
      </c>
    </row>
    <row r="25" spans="1:14" x14ac:dyDescent="0.55000000000000004">
      <c r="A25" s="3">
        <v>19</v>
      </c>
      <c r="B25" s="19">
        <v>19</v>
      </c>
      <c r="C25" s="3" t="s">
        <v>5</v>
      </c>
      <c r="D25" s="58" t="str">
        <f>"1103705367118"</f>
        <v>1103705367118</v>
      </c>
      <c r="E25" s="58" t="s">
        <v>37</v>
      </c>
      <c r="F25" s="12" t="s">
        <v>155</v>
      </c>
      <c r="G25" s="12" t="s">
        <v>156</v>
      </c>
      <c r="H25" s="12" t="s">
        <v>157</v>
      </c>
      <c r="I25" s="12" t="s">
        <v>158</v>
      </c>
      <c r="J25" s="3" t="s">
        <v>16</v>
      </c>
      <c r="K25" s="5">
        <v>2</v>
      </c>
      <c r="L25" s="3" t="s">
        <v>86</v>
      </c>
      <c r="M25" s="23" t="s">
        <v>25</v>
      </c>
      <c r="N25" s="57" t="str">
        <f>"0898100097"</f>
        <v>0898100097</v>
      </c>
    </row>
    <row r="26" spans="1:14" x14ac:dyDescent="0.55000000000000004">
      <c r="A26" s="3">
        <v>20</v>
      </c>
      <c r="B26" s="19">
        <v>20</v>
      </c>
      <c r="C26" s="3" t="s">
        <v>5</v>
      </c>
      <c r="D26" s="58" t="str">
        <f>"1102004861271"</f>
        <v>1102004861271</v>
      </c>
      <c r="E26" s="58" t="s">
        <v>38</v>
      </c>
      <c r="F26" s="12" t="s">
        <v>159</v>
      </c>
      <c r="G26" s="12" t="s">
        <v>160</v>
      </c>
      <c r="H26" s="12" t="s">
        <v>161</v>
      </c>
      <c r="I26" s="12" t="s">
        <v>162</v>
      </c>
      <c r="J26" s="3" t="s">
        <v>8</v>
      </c>
      <c r="K26" s="5">
        <v>2</v>
      </c>
      <c r="L26" s="3" t="s">
        <v>86</v>
      </c>
      <c r="M26" s="23" t="s">
        <v>25</v>
      </c>
      <c r="N26" s="57" t="str">
        <f>"0898894250"</f>
        <v>0898894250</v>
      </c>
    </row>
    <row r="27" spans="1:14" x14ac:dyDescent="0.55000000000000004">
      <c r="A27" s="3">
        <v>21</v>
      </c>
      <c r="B27" s="19">
        <v>21</v>
      </c>
      <c r="C27" s="3" t="s">
        <v>5</v>
      </c>
      <c r="D27" s="58" t="str">
        <f>"1102004884808"</f>
        <v>1102004884808</v>
      </c>
      <c r="E27" s="58" t="s">
        <v>38</v>
      </c>
      <c r="F27" s="12" t="s">
        <v>163</v>
      </c>
      <c r="G27" s="12" t="s">
        <v>164</v>
      </c>
      <c r="H27" s="12" t="s">
        <v>165</v>
      </c>
      <c r="I27" s="12" t="s">
        <v>166</v>
      </c>
      <c r="J27" s="3" t="s">
        <v>8</v>
      </c>
      <c r="K27" s="5">
        <v>2</v>
      </c>
      <c r="L27" s="3" t="s">
        <v>86</v>
      </c>
      <c r="M27" s="23" t="s">
        <v>25</v>
      </c>
      <c r="N27" s="57" t="str">
        <f>"0816299755"</f>
        <v>0816299755</v>
      </c>
    </row>
    <row r="28" spans="1:14" x14ac:dyDescent="0.55000000000000004">
      <c r="A28" s="3">
        <v>22</v>
      </c>
      <c r="B28" s="19">
        <v>22</v>
      </c>
      <c r="C28" s="3" t="s">
        <v>5</v>
      </c>
      <c r="D28" s="58" t="str">
        <f>"1102004888641"</f>
        <v>1102004888641</v>
      </c>
      <c r="E28" s="58" t="s">
        <v>37</v>
      </c>
      <c r="F28" s="12" t="s">
        <v>167</v>
      </c>
      <c r="G28" s="12" t="s">
        <v>168</v>
      </c>
      <c r="H28" s="12" t="s">
        <v>169</v>
      </c>
      <c r="I28" s="12" t="s">
        <v>170</v>
      </c>
      <c r="J28" s="3" t="s">
        <v>16</v>
      </c>
      <c r="K28" s="5">
        <v>2</v>
      </c>
      <c r="L28" s="3" t="s">
        <v>86</v>
      </c>
      <c r="M28" s="23" t="s">
        <v>25</v>
      </c>
      <c r="N28" s="57" t="str">
        <f>"0922756693"</f>
        <v>0922756693</v>
      </c>
    </row>
    <row r="29" spans="1:14" x14ac:dyDescent="0.55000000000000004">
      <c r="A29" s="3">
        <v>23</v>
      </c>
      <c r="B29" s="19">
        <v>23</v>
      </c>
      <c r="C29" s="3" t="s">
        <v>5</v>
      </c>
      <c r="D29" s="58" t="str">
        <f>"1102200488154"</f>
        <v>1102200488154</v>
      </c>
      <c r="E29" s="58" t="s">
        <v>38</v>
      </c>
      <c r="F29" s="12" t="s">
        <v>171</v>
      </c>
      <c r="G29" s="12" t="s">
        <v>172</v>
      </c>
      <c r="H29" s="12" t="s">
        <v>173</v>
      </c>
      <c r="I29" s="12" t="s">
        <v>174</v>
      </c>
      <c r="J29" s="3" t="s">
        <v>8</v>
      </c>
      <c r="K29" s="5">
        <v>2</v>
      </c>
      <c r="L29" s="3" t="s">
        <v>86</v>
      </c>
      <c r="M29" s="23" t="s">
        <v>25</v>
      </c>
      <c r="N29" s="57" t="str">
        <f>"0889635617"</f>
        <v>0889635617</v>
      </c>
    </row>
    <row r="30" spans="1:14" x14ac:dyDescent="0.55000000000000004">
      <c r="A30" s="3">
        <v>24</v>
      </c>
      <c r="B30" s="19">
        <v>24</v>
      </c>
      <c r="C30" s="3" t="s">
        <v>5</v>
      </c>
      <c r="D30" s="58" t="str">
        <f>"1100202236851"</f>
        <v>1100202236851</v>
      </c>
      <c r="E30" s="58" t="s">
        <v>37</v>
      </c>
      <c r="F30" s="12" t="s">
        <v>175</v>
      </c>
      <c r="G30" s="12" t="s">
        <v>176</v>
      </c>
      <c r="H30" s="12" t="s">
        <v>177</v>
      </c>
      <c r="I30" s="12" t="s">
        <v>178</v>
      </c>
      <c r="J30" s="3" t="s">
        <v>16</v>
      </c>
      <c r="K30" s="5">
        <v>2</v>
      </c>
      <c r="L30" s="3" t="s">
        <v>86</v>
      </c>
      <c r="M30" s="23" t="s">
        <v>25</v>
      </c>
      <c r="N30" s="57" t="str">
        <f>"0867505222"</f>
        <v>0867505222</v>
      </c>
    </row>
    <row r="31" spans="1:14" x14ac:dyDescent="0.55000000000000004">
      <c r="A31" s="3">
        <v>25</v>
      </c>
      <c r="B31" s="19">
        <v>25</v>
      </c>
      <c r="C31" s="3" t="s">
        <v>5</v>
      </c>
      <c r="D31" s="58" t="str">
        <f>"1103400430932"</f>
        <v>1103400430932</v>
      </c>
      <c r="E31" s="58" t="s">
        <v>38</v>
      </c>
      <c r="F31" s="12" t="s">
        <v>179</v>
      </c>
      <c r="G31" s="12" t="s">
        <v>180</v>
      </c>
      <c r="H31" s="12" t="s">
        <v>181</v>
      </c>
      <c r="I31" s="12" t="s">
        <v>182</v>
      </c>
      <c r="J31" s="3" t="s">
        <v>8</v>
      </c>
      <c r="K31" s="5">
        <v>2</v>
      </c>
      <c r="L31" s="3" t="s">
        <v>86</v>
      </c>
      <c r="M31" s="23" t="s">
        <v>25</v>
      </c>
      <c r="N31" s="57" t="str">
        <f>"0869077700"</f>
        <v>0869077700</v>
      </c>
    </row>
    <row r="32" spans="1:14" x14ac:dyDescent="0.55000000000000004">
      <c r="A32" s="3">
        <v>26</v>
      </c>
      <c r="B32" s="19">
        <v>26</v>
      </c>
      <c r="C32" s="3" t="s">
        <v>5</v>
      </c>
      <c r="D32" s="58" t="str">
        <f>"1102004890981"</f>
        <v>1102004890981</v>
      </c>
      <c r="E32" s="58" t="s">
        <v>37</v>
      </c>
      <c r="F32" s="12" t="s">
        <v>183</v>
      </c>
      <c r="G32" s="12" t="s">
        <v>184</v>
      </c>
      <c r="H32" s="12" t="s">
        <v>185</v>
      </c>
      <c r="I32" s="12" t="s">
        <v>186</v>
      </c>
      <c r="J32" s="3" t="s">
        <v>16</v>
      </c>
      <c r="K32" s="5">
        <v>2</v>
      </c>
      <c r="L32" s="3" t="s">
        <v>86</v>
      </c>
      <c r="M32" s="23" t="s">
        <v>25</v>
      </c>
      <c r="N32" s="57" t="str">
        <f>"0869529252"</f>
        <v>0869529252</v>
      </c>
    </row>
    <row r="33" spans="1:14" x14ac:dyDescent="0.55000000000000004">
      <c r="A33" s="3">
        <v>27</v>
      </c>
      <c r="B33" s="19">
        <v>27</v>
      </c>
      <c r="C33" s="3" t="s">
        <v>5</v>
      </c>
      <c r="D33" s="58" t="str">
        <f>"1103400431076"</f>
        <v>1103400431076</v>
      </c>
      <c r="E33" s="58" t="s">
        <v>38</v>
      </c>
      <c r="F33" s="12" t="s">
        <v>187</v>
      </c>
      <c r="G33" s="12" t="s">
        <v>188</v>
      </c>
      <c r="H33" s="12" t="s">
        <v>189</v>
      </c>
      <c r="I33" s="12" t="s">
        <v>190</v>
      </c>
      <c r="J33" s="3" t="s">
        <v>8</v>
      </c>
      <c r="K33" s="5">
        <v>2</v>
      </c>
      <c r="L33" s="3" t="s">
        <v>86</v>
      </c>
      <c r="M33" s="23" t="s">
        <v>25</v>
      </c>
      <c r="N33" s="57" t="str">
        <f>"0929935566"</f>
        <v>0929935566</v>
      </c>
    </row>
    <row r="34" spans="1:14" x14ac:dyDescent="0.55000000000000004">
      <c r="A34" s="3">
        <v>28</v>
      </c>
      <c r="B34" s="19">
        <v>28</v>
      </c>
      <c r="C34" s="3" t="s">
        <v>5</v>
      </c>
      <c r="D34" s="58" t="str">
        <f>"1102004835505"</f>
        <v>1102004835505</v>
      </c>
      <c r="E34" s="58" t="s">
        <v>38</v>
      </c>
      <c r="F34" s="12" t="s">
        <v>159</v>
      </c>
      <c r="G34" s="12" t="s">
        <v>191</v>
      </c>
      <c r="H34" s="12" t="s">
        <v>192</v>
      </c>
      <c r="I34" s="12" t="s">
        <v>193</v>
      </c>
      <c r="J34" s="3" t="s">
        <v>8</v>
      </c>
      <c r="K34" s="5">
        <v>2</v>
      </c>
      <c r="L34" s="3" t="s">
        <v>86</v>
      </c>
      <c r="M34" s="23" t="s">
        <v>25</v>
      </c>
      <c r="N34" s="57" t="str">
        <f>"0957434224"</f>
        <v>0957434224</v>
      </c>
    </row>
    <row r="35" spans="1:14" x14ac:dyDescent="0.55000000000000004">
      <c r="A35" s="3">
        <v>29</v>
      </c>
      <c r="B35" s="19">
        <v>29</v>
      </c>
      <c r="C35" s="3" t="s">
        <v>5</v>
      </c>
      <c r="D35" s="58" t="str">
        <f>"1102004870335"</f>
        <v>1102004870335</v>
      </c>
      <c r="E35" s="58" t="s">
        <v>38</v>
      </c>
      <c r="F35" s="12" t="s">
        <v>194</v>
      </c>
      <c r="G35" s="12" t="s">
        <v>195</v>
      </c>
      <c r="H35" s="12" t="s">
        <v>196</v>
      </c>
      <c r="I35" s="12" t="s">
        <v>197</v>
      </c>
      <c r="J35" s="3" t="s">
        <v>8</v>
      </c>
      <c r="K35" s="5">
        <v>2</v>
      </c>
      <c r="L35" s="3" t="s">
        <v>86</v>
      </c>
      <c r="M35" s="23" t="s">
        <v>25</v>
      </c>
      <c r="N35" s="57" t="str">
        <f>"0612629966"</f>
        <v>0612629966</v>
      </c>
    </row>
    <row r="36" spans="1:14" x14ac:dyDescent="0.55000000000000004">
      <c r="A36" s="3">
        <v>30</v>
      </c>
      <c r="B36" s="19">
        <v>30</v>
      </c>
      <c r="C36" s="3" t="s">
        <v>5</v>
      </c>
      <c r="D36" s="58" t="str">
        <f>"1103705412806"</f>
        <v>1103705412806</v>
      </c>
      <c r="E36" s="58" t="s">
        <v>38</v>
      </c>
      <c r="F36" s="12" t="s">
        <v>198</v>
      </c>
      <c r="G36" s="12" t="s">
        <v>199</v>
      </c>
      <c r="H36" s="12" t="s">
        <v>200</v>
      </c>
      <c r="I36" s="12" t="s">
        <v>201</v>
      </c>
      <c r="J36" s="3" t="s">
        <v>8</v>
      </c>
      <c r="K36" s="5">
        <v>2</v>
      </c>
      <c r="L36" s="3" t="s">
        <v>86</v>
      </c>
      <c r="M36" s="23" t="s">
        <v>25</v>
      </c>
      <c r="N36" s="57" t="str">
        <f>"0992526393"</f>
        <v>0992526393</v>
      </c>
    </row>
    <row r="37" spans="1:14" x14ac:dyDescent="0.55000000000000004">
      <c r="A37" s="3">
        <v>31</v>
      </c>
      <c r="B37" s="19">
        <v>31</v>
      </c>
      <c r="C37" s="3" t="s">
        <v>5</v>
      </c>
      <c r="D37" s="58" t="str">
        <f>"1104800040075"</f>
        <v>1104800040075</v>
      </c>
      <c r="E37" s="58" t="s">
        <v>38</v>
      </c>
      <c r="F37" s="12" t="s">
        <v>202</v>
      </c>
      <c r="G37" s="12" t="s">
        <v>203</v>
      </c>
      <c r="H37" s="12" t="s">
        <v>204</v>
      </c>
      <c r="I37" s="12" t="s">
        <v>205</v>
      </c>
      <c r="J37" s="3" t="s">
        <v>8</v>
      </c>
      <c r="K37" s="5">
        <v>2</v>
      </c>
      <c r="L37" s="3" t="s">
        <v>86</v>
      </c>
      <c r="M37" s="23" t="s">
        <v>25</v>
      </c>
      <c r="N37" s="57" t="str">
        <f>"0909644629"</f>
        <v>0909644629</v>
      </c>
    </row>
    <row r="38" spans="1:14" x14ac:dyDescent="0.55000000000000004">
      <c r="A38" s="3">
        <v>32</v>
      </c>
      <c r="B38" s="19">
        <v>32</v>
      </c>
      <c r="C38" s="3" t="s">
        <v>5</v>
      </c>
      <c r="D38" s="58" t="str">
        <f>"1102004858823"</f>
        <v>1102004858823</v>
      </c>
      <c r="E38" s="58" t="s">
        <v>38</v>
      </c>
      <c r="F38" s="12" t="s">
        <v>206</v>
      </c>
      <c r="G38" s="12" t="s">
        <v>207</v>
      </c>
      <c r="H38" s="12" t="s">
        <v>208</v>
      </c>
      <c r="I38" s="12" t="s">
        <v>209</v>
      </c>
      <c r="J38" s="3" t="s">
        <v>8</v>
      </c>
      <c r="K38" s="5">
        <v>2</v>
      </c>
      <c r="L38" s="3" t="s">
        <v>86</v>
      </c>
      <c r="M38" s="23" t="s">
        <v>25</v>
      </c>
      <c r="N38" s="57" t="str">
        <f>"0942693654"</f>
        <v>0942693654</v>
      </c>
    </row>
    <row r="39" spans="1:14" x14ac:dyDescent="0.55000000000000004">
      <c r="A39" s="3">
        <v>33</v>
      </c>
      <c r="B39" s="19">
        <v>33</v>
      </c>
      <c r="C39" s="3" t="s">
        <v>5</v>
      </c>
      <c r="D39" s="58" t="str">
        <f>"1102200486950"</f>
        <v>1102200486950</v>
      </c>
      <c r="E39" s="58" t="s">
        <v>37</v>
      </c>
      <c r="F39" s="12" t="s">
        <v>175</v>
      </c>
      <c r="G39" s="12" t="s">
        <v>210</v>
      </c>
      <c r="H39" s="12" t="s">
        <v>177</v>
      </c>
      <c r="I39" s="12" t="s">
        <v>211</v>
      </c>
      <c r="J39" s="3" t="s">
        <v>16</v>
      </c>
      <c r="K39" s="5">
        <v>2</v>
      </c>
      <c r="L39" s="3" t="s">
        <v>86</v>
      </c>
      <c r="M39" s="23" t="s">
        <v>25</v>
      </c>
      <c r="N39" s="57" t="str">
        <f>"0859033543"</f>
        <v>0859033543</v>
      </c>
    </row>
    <row r="40" spans="1:14" x14ac:dyDescent="0.55000000000000004">
      <c r="A40" s="3">
        <v>34</v>
      </c>
      <c r="B40" s="19">
        <v>34</v>
      </c>
      <c r="C40" s="3" t="s">
        <v>5</v>
      </c>
      <c r="D40" s="58" t="str">
        <f>"1102800161261"</f>
        <v>1102800161261</v>
      </c>
      <c r="E40" s="58" t="s">
        <v>38</v>
      </c>
      <c r="F40" s="12" t="s">
        <v>212</v>
      </c>
      <c r="G40" s="12" t="s">
        <v>213</v>
      </c>
      <c r="H40" s="12" t="s">
        <v>214</v>
      </c>
      <c r="I40" s="12" t="s">
        <v>215</v>
      </c>
      <c r="J40" s="3" t="s">
        <v>8</v>
      </c>
      <c r="K40" s="5">
        <v>2</v>
      </c>
      <c r="L40" s="3" t="s">
        <v>86</v>
      </c>
      <c r="M40" s="23" t="s">
        <v>25</v>
      </c>
      <c r="N40" s="57" t="str">
        <f>"0896712856"</f>
        <v>0896712856</v>
      </c>
    </row>
    <row r="41" spans="1:14" x14ac:dyDescent="0.55000000000000004">
      <c r="A41" s="3">
        <v>35</v>
      </c>
      <c r="B41" s="19">
        <v>35</v>
      </c>
      <c r="C41" s="3" t="s">
        <v>5</v>
      </c>
      <c r="D41" s="58" t="str">
        <f>"1102004885430"</f>
        <v>1102004885430</v>
      </c>
      <c r="E41" s="58" t="s">
        <v>37</v>
      </c>
      <c r="F41" s="12" t="s">
        <v>216</v>
      </c>
      <c r="G41" s="12" t="s">
        <v>217</v>
      </c>
      <c r="H41" s="12" t="s">
        <v>218</v>
      </c>
      <c r="I41" s="12" t="s">
        <v>219</v>
      </c>
      <c r="J41" s="3" t="s">
        <v>16</v>
      </c>
      <c r="K41" s="5">
        <v>2</v>
      </c>
      <c r="L41" s="3" t="s">
        <v>86</v>
      </c>
      <c r="M41" s="23" t="s">
        <v>25</v>
      </c>
      <c r="N41" s="57" t="str">
        <f>"0896662187"</f>
        <v>0896662187</v>
      </c>
    </row>
    <row r="42" spans="1:14" x14ac:dyDescent="0.55000000000000004">
      <c r="A42" s="3">
        <v>36</v>
      </c>
      <c r="B42" s="19">
        <v>36</v>
      </c>
      <c r="C42" s="3" t="s">
        <v>5</v>
      </c>
      <c r="D42" s="58" t="str">
        <f>"1103705377849"</f>
        <v>1103705377849</v>
      </c>
      <c r="E42" s="58" t="s">
        <v>38</v>
      </c>
      <c r="F42" s="12" t="s">
        <v>220</v>
      </c>
      <c r="G42" s="12" t="s">
        <v>221</v>
      </c>
      <c r="H42" s="12" t="s">
        <v>222</v>
      </c>
      <c r="I42" s="12" t="s">
        <v>223</v>
      </c>
      <c r="J42" s="3" t="s">
        <v>8</v>
      </c>
      <c r="K42" s="5">
        <v>2</v>
      </c>
      <c r="L42" s="3" t="s">
        <v>86</v>
      </c>
      <c r="M42" s="23" t="s">
        <v>25</v>
      </c>
      <c r="N42" s="57" t="str">
        <f>"0840988383"</f>
        <v>0840988383</v>
      </c>
    </row>
    <row r="43" spans="1:14" x14ac:dyDescent="0.55000000000000004">
      <c r="A43" s="3">
        <v>37</v>
      </c>
      <c r="B43" s="19">
        <v>37</v>
      </c>
      <c r="C43" s="3" t="s">
        <v>5</v>
      </c>
      <c r="D43" s="58" t="str">
        <f>"1104000412865"</f>
        <v>1104000412865</v>
      </c>
      <c r="E43" s="58" t="s">
        <v>38</v>
      </c>
      <c r="F43" s="12" t="s">
        <v>224</v>
      </c>
      <c r="G43" s="12" t="s">
        <v>225</v>
      </c>
      <c r="H43" s="12" t="s">
        <v>226</v>
      </c>
      <c r="I43" s="12" t="s">
        <v>227</v>
      </c>
      <c r="J43" s="3" t="s">
        <v>8</v>
      </c>
      <c r="K43" s="5">
        <v>2</v>
      </c>
      <c r="L43" s="3" t="s">
        <v>86</v>
      </c>
      <c r="M43" s="23" t="s">
        <v>25</v>
      </c>
      <c r="N43" s="57" t="str">
        <f>"0632317994"</f>
        <v>0632317994</v>
      </c>
    </row>
    <row r="44" spans="1:14" x14ac:dyDescent="0.55000000000000004">
      <c r="A44" s="3">
        <v>38</v>
      </c>
      <c r="B44" s="19">
        <v>38</v>
      </c>
      <c r="C44" s="3" t="s">
        <v>5</v>
      </c>
      <c r="D44" s="58" t="str">
        <f>"1103705377873"</f>
        <v>1103705377873</v>
      </c>
      <c r="E44" s="58" t="s">
        <v>38</v>
      </c>
      <c r="F44" s="12" t="s">
        <v>228</v>
      </c>
      <c r="G44" s="12" t="s">
        <v>229</v>
      </c>
      <c r="H44" s="12" t="s">
        <v>230</v>
      </c>
      <c r="I44" s="12" t="s">
        <v>231</v>
      </c>
      <c r="J44" s="3" t="s">
        <v>8</v>
      </c>
      <c r="K44" s="5">
        <v>2</v>
      </c>
      <c r="L44" s="3" t="s">
        <v>86</v>
      </c>
      <c r="M44" s="23" t="s">
        <v>25</v>
      </c>
      <c r="N44" s="57" t="str">
        <f>"0941699223"</f>
        <v>0941699223</v>
      </c>
    </row>
    <row r="45" spans="1:14" x14ac:dyDescent="0.55000000000000004">
      <c r="A45" s="3">
        <v>39</v>
      </c>
      <c r="B45" s="19">
        <v>39</v>
      </c>
      <c r="C45" s="3" t="s">
        <v>8</v>
      </c>
      <c r="D45" s="58" t="str">
        <f>"1103705361195"</f>
        <v>1103705361195</v>
      </c>
      <c r="E45" s="58" t="s">
        <v>37</v>
      </c>
      <c r="F45" s="12" t="s">
        <v>232</v>
      </c>
      <c r="G45" s="12" t="s">
        <v>233</v>
      </c>
      <c r="H45" s="12" t="s">
        <v>234</v>
      </c>
      <c r="I45" s="12" t="s">
        <v>235</v>
      </c>
      <c r="J45" s="3" t="s">
        <v>16</v>
      </c>
      <c r="K45" s="5">
        <v>2</v>
      </c>
      <c r="L45" s="3" t="s">
        <v>86</v>
      </c>
      <c r="M45" s="23" t="s">
        <v>25</v>
      </c>
      <c r="N45" s="57" t="str">
        <f>"0813087804"</f>
        <v>0813087804</v>
      </c>
    </row>
    <row r="46" spans="1:14" x14ac:dyDescent="0.55000000000000004">
      <c r="A46" s="3">
        <v>40</v>
      </c>
      <c r="B46" s="19">
        <v>40</v>
      </c>
      <c r="C46" s="3" t="s">
        <v>5</v>
      </c>
      <c r="D46" s="58" t="str">
        <f>"1102004886614"</f>
        <v>1102004886614</v>
      </c>
      <c r="E46" s="58" t="s">
        <v>38</v>
      </c>
      <c r="F46" s="12" t="s">
        <v>115</v>
      </c>
      <c r="G46" s="12" t="s">
        <v>236</v>
      </c>
      <c r="H46" s="12" t="s">
        <v>117</v>
      </c>
      <c r="I46" s="12" t="s">
        <v>237</v>
      </c>
      <c r="J46" s="3" t="s">
        <v>8</v>
      </c>
      <c r="K46" s="5">
        <v>2</v>
      </c>
      <c r="L46" s="3" t="s">
        <v>86</v>
      </c>
      <c r="M46" s="23" t="s">
        <v>25</v>
      </c>
      <c r="N46" s="57" t="str">
        <f>"0839990292"</f>
        <v>0839990292</v>
      </c>
    </row>
    <row r="47" spans="1:14" x14ac:dyDescent="0.55000000000000004">
      <c r="A47" s="3">
        <v>41</v>
      </c>
      <c r="B47" s="19">
        <v>41</v>
      </c>
      <c r="C47" s="3" t="s">
        <v>5</v>
      </c>
      <c r="D47" s="58" t="str">
        <f>"1102004856324"</f>
        <v>1102004856324</v>
      </c>
      <c r="E47" s="58" t="s">
        <v>37</v>
      </c>
      <c r="F47" s="12" t="s">
        <v>238</v>
      </c>
      <c r="G47" s="12" t="s">
        <v>239</v>
      </c>
      <c r="H47" s="12" t="s">
        <v>240</v>
      </c>
      <c r="I47" s="12" t="s">
        <v>241</v>
      </c>
      <c r="J47" s="3" t="s">
        <v>16</v>
      </c>
      <c r="K47" s="5">
        <v>2</v>
      </c>
      <c r="L47" s="3" t="s">
        <v>86</v>
      </c>
      <c r="M47" s="23" t="s">
        <v>25</v>
      </c>
      <c r="N47" s="57" t="str">
        <f>"0866552289"</f>
        <v>0866552289</v>
      </c>
    </row>
    <row r="48" spans="1:14" x14ac:dyDescent="0.55000000000000004">
      <c r="A48" s="3">
        <v>42</v>
      </c>
      <c r="B48" s="19">
        <v>42</v>
      </c>
      <c r="C48" s="3" t="s">
        <v>5</v>
      </c>
      <c r="D48" s="58" t="str">
        <f>"1102004906101"</f>
        <v>1102004906101</v>
      </c>
      <c r="E48" s="58" t="s">
        <v>38</v>
      </c>
      <c r="F48" s="12" t="s">
        <v>242</v>
      </c>
      <c r="G48" s="12" t="s">
        <v>243</v>
      </c>
      <c r="H48" s="12" t="s">
        <v>244</v>
      </c>
      <c r="I48" s="12" t="s">
        <v>245</v>
      </c>
      <c r="J48" s="3" t="s">
        <v>8</v>
      </c>
      <c r="K48" s="5">
        <v>2</v>
      </c>
      <c r="L48" s="3" t="s">
        <v>86</v>
      </c>
      <c r="M48" s="23" t="s">
        <v>25</v>
      </c>
      <c r="N48" s="57" t="str">
        <f>"0966325715"</f>
        <v>0966325715</v>
      </c>
    </row>
    <row r="49" spans="1:14" x14ac:dyDescent="0.55000000000000004">
      <c r="A49" s="3">
        <v>43</v>
      </c>
      <c r="B49" s="19">
        <v>43</v>
      </c>
      <c r="C49" s="3" t="s">
        <v>5</v>
      </c>
      <c r="D49" s="58" t="str">
        <f>"1100704708903"</f>
        <v>1100704708903</v>
      </c>
      <c r="E49" s="58" t="s">
        <v>38</v>
      </c>
      <c r="F49" s="12" t="s">
        <v>246</v>
      </c>
      <c r="G49" s="12" t="s">
        <v>247</v>
      </c>
      <c r="H49" s="12" t="s">
        <v>248</v>
      </c>
      <c r="I49" s="12" t="s">
        <v>249</v>
      </c>
      <c r="J49" s="3" t="s">
        <v>8</v>
      </c>
      <c r="K49" s="5">
        <v>2</v>
      </c>
      <c r="L49" s="3" t="s">
        <v>86</v>
      </c>
      <c r="M49" s="23" t="s">
        <v>25</v>
      </c>
      <c r="N49" s="57" t="str">
        <f>"0899382759"</f>
        <v>0899382759</v>
      </c>
    </row>
    <row r="50" spans="1:14" x14ac:dyDescent="0.55000000000000004">
      <c r="A50" s="3">
        <v>44</v>
      </c>
      <c r="B50" s="19">
        <v>44</v>
      </c>
      <c r="C50" s="3" t="s">
        <v>5</v>
      </c>
      <c r="D50" s="58" t="str">
        <f>"1102004920804"</f>
        <v>1102004920804</v>
      </c>
      <c r="E50" s="58" t="s">
        <v>38</v>
      </c>
      <c r="F50" s="12" t="s">
        <v>250</v>
      </c>
      <c r="G50" s="12" t="s">
        <v>251</v>
      </c>
      <c r="H50" s="12" t="s">
        <v>252</v>
      </c>
      <c r="I50" s="12" t="s">
        <v>253</v>
      </c>
      <c r="J50" s="3" t="s">
        <v>8</v>
      </c>
      <c r="K50" s="5">
        <v>2</v>
      </c>
      <c r="L50" s="3" t="s">
        <v>86</v>
      </c>
      <c r="M50" s="23" t="s">
        <v>25</v>
      </c>
      <c r="N50" s="57" t="str">
        <f>"0941653995"</f>
        <v>0941653995</v>
      </c>
    </row>
    <row r="51" spans="1:14" x14ac:dyDescent="0.55000000000000004">
      <c r="A51" s="3">
        <v>45</v>
      </c>
      <c r="B51" s="19">
        <v>45</v>
      </c>
      <c r="C51" s="3" t="s">
        <v>5</v>
      </c>
      <c r="D51" s="58" t="str">
        <f>"1103000356379"</f>
        <v>1103000356379</v>
      </c>
      <c r="E51" s="58" t="s">
        <v>38</v>
      </c>
      <c r="F51" s="12" t="s">
        <v>254</v>
      </c>
      <c r="G51" s="12" t="s">
        <v>255</v>
      </c>
      <c r="H51" s="12" t="s">
        <v>256</v>
      </c>
      <c r="I51" s="12" t="s">
        <v>257</v>
      </c>
      <c r="J51" s="3" t="s">
        <v>8</v>
      </c>
      <c r="K51" s="5">
        <v>2</v>
      </c>
      <c r="L51" s="3" t="s">
        <v>86</v>
      </c>
      <c r="M51" s="23" t="s">
        <v>25</v>
      </c>
      <c r="N51" s="57" t="str">
        <f>"0890250524"</f>
        <v>0890250524</v>
      </c>
    </row>
    <row r="52" spans="1:14" x14ac:dyDescent="0.55000000000000004">
      <c r="A52" s="3">
        <v>46</v>
      </c>
      <c r="B52" s="19">
        <v>46</v>
      </c>
      <c r="C52" s="3" t="s">
        <v>5</v>
      </c>
      <c r="D52" s="58" t="str">
        <f>"1103705402011"</f>
        <v>1103705402011</v>
      </c>
      <c r="E52" s="58" t="s">
        <v>37</v>
      </c>
      <c r="F52" s="12" t="s">
        <v>258</v>
      </c>
      <c r="G52" s="12" t="s">
        <v>259</v>
      </c>
      <c r="H52" s="12" t="s">
        <v>260</v>
      </c>
      <c r="I52" s="12" t="s">
        <v>261</v>
      </c>
      <c r="J52" s="3" t="s">
        <v>16</v>
      </c>
      <c r="K52" s="5">
        <v>2</v>
      </c>
      <c r="L52" s="3" t="s">
        <v>86</v>
      </c>
      <c r="M52" s="23" t="s">
        <v>25</v>
      </c>
      <c r="N52" s="57" t="str">
        <f>"0868210491"</f>
        <v>0868210491</v>
      </c>
    </row>
    <row r="53" spans="1:14" x14ac:dyDescent="0.55000000000000004">
      <c r="A53" s="3">
        <v>47</v>
      </c>
      <c r="B53" s="19">
        <v>47</v>
      </c>
      <c r="C53" s="3" t="s">
        <v>5</v>
      </c>
      <c r="D53" s="58" t="str">
        <f>"1102004914367"</f>
        <v>1102004914367</v>
      </c>
      <c r="E53" s="58" t="s">
        <v>38</v>
      </c>
      <c r="F53" s="12" t="s">
        <v>262</v>
      </c>
      <c r="G53" s="12" t="s">
        <v>263</v>
      </c>
      <c r="H53" s="12" t="s">
        <v>264</v>
      </c>
      <c r="I53" s="12" t="s">
        <v>265</v>
      </c>
      <c r="J53" s="3" t="s">
        <v>8</v>
      </c>
      <c r="K53" s="5">
        <v>2</v>
      </c>
      <c r="L53" s="3" t="s">
        <v>86</v>
      </c>
      <c r="M53" s="23" t="s">
        <v>25</v>
      </c>
      <c r="N53" s="57" t="str">
        <f>"0649420058"</f>
        <v>0649420058</v>
      </c>
    </row>
    <row r="54" spans="1:14" x14ac:dyDescent="0.55000000000000004">
      <c r="A54" s="3">
        <v>48</v>
      </c>
      <c r="B54" s="19">
        <v>48</v>
      </c>
      <c r="C54" s="3" t="s">
        <v>5</v>
      </c>
      <c r="D54" s="58" t="str">
        <f>"1102200477543"</f>
        <v>1102200477543</v>
      </c>
      <c r="E54" s="58" t="s">
        <v>37</v>
      </c>
      <c r="F54" s="12" t="s">
        <v>266</v>
      </c>
      <c r="G54" s="12" t="s">
        <v>267</v>
      </c>
      <c r="H54" s="12" t="s">
        <v>268</v>
      </c>
      <c r="I54" s="12" t="s">
        <v>269</v>
      </c>
      <c r="J54" s="3" t="s">
        <v>16</v>
      </c>
      <c r="K54" s="5">
        <v>2</v>
      </c>
      <c r="L54" s="3" t="s">
        <v>86</v>
      </c>
      <c r="M54" s="23" t="s">
        <v>25</v>
      </c>
      <c r="N54" s="57" t="str">
        <f>"0813015558"</f>
        <v>0813015558</v>
      </c>
    </row>
    <row r="55" spans="1:14" x14ac:dyDescent="0.55000000000000004">
      <c r="A55" s="3">
        <v>49</v>
      </c>
      <c r="B55" s="19">
        <v>49</v>
      </c>
      <c r="C55" s="3" t="s">
        <v>5</v>
      </c>
      <c r="D55" s="58" t="str">
        <f>"1102200491911"</f>
        <v>1102200491911</v>
      </c>
      <c r="E55" s="58" t="s">
        <v>38</v>
      </c>
      <c r="F55" s="12" t="s">
        <v>270</v>
      </c>
      <c r="G55" s="12" t="s">
        <v>271</v>
      </c>
      <c r="H55" s="12" t="s">
        <v>272</v>
      </c>
      <c r="I55" s="12" t="s">
        <v>273</v>
      </c>
      <c r="J55" s="3" t="s">
        <v>8</v>
      </c>
      <c r="K55" s="5">
        <v>2</v>
      </c>
      <c r="L55" s="3" t="s">
        <v>86</v>
      </c>
      <c r="M55" s="23" t="s">
        <v>25</v>
      </c>
      <c r="N55" s="57" t="str">
        <f>"9644563998"</f>
        <v>9644563998</v>
      </c>
    </row>
    <row r="56" spans="1:14" x14ac:dyDescent="0.55000000000000004">
      <c r="A56" s="3">
        <v>50</v>
      </c>
      <c r="B56" s="19">
        <v>50</v>
      </c>
      <c r="C56" s="3" t="s">
        <v>5</v>
      </c>
      <c r="D56" s="58" t="str">
        <f>"1102004873881"</f>
        <v>1102004873881</v>
      </c>
      <c r="E56" s="58" t="s">
        <v>38</v>
      </c>
      <c r="F56" s="12" t="s">
        <v>274</v>
      </c>
      <c r="G56" s="12" t="s">
        <v>275</v>
      </c>
      <c r="H56" s="12" t="s">
        <v>276</v>
      </c>
      <c r="I56" s="12" t="s">
        <v>277</v>
      </c>
      <c r="J56" s="3" t="s">
        <v>8</v>
      </c>
      <c r="K56" s="5">
        <v>2</v>
      </c>
      <c r="L56" s="3" t="s">
        <v>86</v>
      </c>
      <c r="M56" s="23" t="s">
        <v>25</v>
      </c>
      <c r="N56" s="57" t="str">
        <f>"0869624529"</f>
        <v>0869624529</v>
      </c>
    </row>
    <row r="57" spans="1:14" x14ac:dyDescent="0.55000000000000004">
      <c r="A57" s="3">
        <v>51</v>
      </c>
      <c r="B57" s="19">
        <v>51</v>
      </c>
      <c r="C57" s="3" t="s">
        <v>5</v>
      </c>
      <c r="D57" s="58" t="str">
        <f>"1102170250520"</f>
        <v>1102170250520</v>
      </c>
      <c r="E57" s="58" t="s">
        <v>38</v>
      </c>
      <c r="F57" s="12" t="s">
        <v>278</v>
      </c>
      <c r="G57" s="12" t="s">
        <v>279</v>
      </c>
      <c r="H57" s="12" t="s">
        <v>226</v>
      </c>
      <c r="I57" s="12" t="s">
        <v>280</v>
      </c>
      <c r="J57" s="3" t="s">
        <v>8</v>
      </c>
      <c r="K57" s="5">
        <v>2</v>
      </c>
      <c r="L57" s="3" t="s">
        <v>86</v>
      </c>
      <c r="M57" s="23" t="s">
        <v>25</v>
      </c>
      <c r="N57" s="57" t="str">
        <f>"0869096746"</f>
        <v>0869096746</v>
      </c>
    </row>
    <row r="58" spans="1:14" x14ac:dyDescent="0.55000000000000004">
      <c r="A58" s="3">
        <v>52</v>
      </c>
      <c r="B58" s="19">
        <v>52</v>
      </c>
      <c r="C58" s="3" t="s">
        <v>5</v>
      </c>
      <c r="D58" s="58" t="str">
        <f>"1102200476512"</f>
        <v>1102200476512</v>
      </c>
      <c r="E58" s="58" t="s">
        <v>38</v>
      </c>
      <c r="F58" s="12" t="s">
        <v>281</v>
      </c>
      <c r="G58" s="12" t="s">
        <v>282</v>
      </c>
      <c r="H58" s="12" t="s">
        <v>283</v>
      </c>
      <c r="I58" s="12" t="s">
        <v>284</v>
      </c>
      <c r="J58" s="3" t="s">
        <v>8</v>
      </c>
      <c r="K58" s="5">
        <v>2</v>
      </c>
      <c r="L58" s="3" t="s">
        <v>86</v>
      </c>
      <c r="M58" s="23" t="s">
        <v>25</v>
      </c>
      <c r="N58" s="57" t="str">
        <f>"0819985647"</f>
        <v>0819985647</v>
      </c>
    </row>
    <row r="59" spans="1:14" x14ac:dyDescent="0.55000000000000004">
      <c r="A59" s="3">
        <v>53</v>
      </c>
      <c r="B59" s="19">
        <v>53</v>
      </c>
      <c r="C59" s="3" t="s">
        <v>5</v>
      </c>
      <c r="D59" s="58" t="str">
        <f>"1102004898078"</f>
        <v>1102004898078</v>
      </c>
      <c r="E59" s="58" t="s">
        <v>38</v>
      </c>
      <c r="F59" s="12" t="s">
        <v>285</v>
      </c>
      <c r="G59" s="12" t="s">
        <v>286</v>
      </c>
      <c r="H59" s="12" t="s">
        <v>287</v>
      </c>
      <c r="I59" s="12" t="s">
        <v>288</v>
      </c>
      <c r="J59" s="3" t="s">
        <v>8</v>
      </c>
      <c r="K59" s="5">
        <v>2</v>
      </c>
      <c r="L59" s="3" t="s">
        <v>86</v>
      </c>
      <c r="M59" s="23" t="s">
        <v>25</v>
      </c>
      <c r="N59" s="57" t="str">
        <f>"0877944408"</f>
        <v>0877944408</v>
      </c>
    </row>
    <row r="60" spans="1:14" x14ac:dyDescent="0.55000000000000004">
      <c r="A60" s="3">
        <v>54</v>
      </c>
      <c r="B60" s="19">
        <v>54</v>
      </c>
      <c r="C60" s="3" t="s">
        <v>5</v>
      </c>
      <c r="D60" s="58" t="str">
        <f>"1102004859994"</f>
        <v>1102004859994</v>
      </c>
      <c r="E60" s="58" t="s">
        <v>38</v>
      </c>
      <c r="F60" s="12" t="s">
        <v>289</v>
      </c>
      <c r="G60" s="12" t="s">
        <v>290</v>
      </c>
      <c r="H60" s="12" t="s">
        <v>291</v>
      </c>
      <c r="I60" s="12" t="s">
        <v>292</v>
      </c>
      <c r="J60" s="3" t="s">
        <v>8</v>
      </c>
      <c r="K60" s="5">
        <v>2</v>
      </c>
      <c r="L60" s="3" t="s">
        <v>86</v>
      </c>
      <c r="M60" s="23" t="s">
        <v>25</v>
      </c>
      <c r="N60" s="57" t="str">
        <f>"0817832269"</f>
        <v>0817832269</v>
      </c>
    </row>
    <row r="61" spans="1:14" x14ac:dyDescent="0.55000000000000004">
      <c r="A61" s="3">
        <v>55</v>
      </c>
      <c r="B61" s="19">
        <v>55</v>
      </c>
      <c r="C61" s="3" t="s">
        <v>5</v>
      </c>
      <c r="D61" s="58" t="str">
        <f>"1102170243621"</f>
        <v>1102170243621</v>
      </c>
      <c r="E61" s="58" t="s">
        <v>37</v>
      </c>
      <c r="F61" s="12" t="s">
        <v>293</v>
      </c>
      <c r="G61" s="12" t="s">
        <v>294</v>
      </c>
      <c r="H61" s="12" t="s">
        <v>295</v>
      </c>
      <c r="I61" s="12" t="s">
        <v>296</v>
      </c>
      <c r="J61" s="3" t="s">
        <v>16</v>
      </c>
      <c r="K61" s="5">
        <v>2</v>
      </c>
      <c r="L61" s="3" t="s">
        <v>86</v>
      </c>
      <c r="M61" s="23" t="s">
        <v>25</v>
      </c>
      <c r="N61" s="57" t="str">
        <f>"0841296974"</f>
        <v>0841296974</v>
      </c>
    </row>
    <row r="62" spans="1:14" x14ac:dyDescent="0.55000000000000004">
      <c r="A62" s="3">
        <v>56</v>
      </c>
      <c r="B62" s="19">
        <v>56</v>
      </c>
      <c r="C62" s="3" t="s">
        <v>5</v>
      </c>
      <c r="D62" s="58" t="str">
        <f>"1102004848232"</f>
        <v>1102004848232</v>
      </c>
      <c r="E62" s="58" t="s">
        <v>37</v>
      </c>
      <c r="F62" s="12" t="s">
        <v>297</v>
      </c>
      <c r="G62" s="12" t="s">
        <v>298</v>
      </c>
      <c r="H62" s="12" t="s">
        <v>299</v>
      </c>
      <c r="I62" s="12" t="s">
        <v>300</v>
      </c>
      <c r="J62" s="3" t="s">
        <v>16</v>
      </c>
      <c r="K62" s="5">
        <v>2</v>
      </c>
      <c r="L62" s="3" t="s">
        <v>86</v>
      </c>
      <c r="M62" s="23" t="s">
        <v>25</v>
      </c>
      <c r="N62" s="57" t="str">
        <f>"0866587996"</f>
        <v>0866587996</v>
      </c>
    </row>
    <row r="63" spans="1:14" x14ac:dyDescent="0.55000000000000004">
      <c r="A63" s="3">
        <v>57</v>
      </c>
      <c r="B63" s="19">
        <v>57</v>
      </c>
      <c r="C63" s="3" t="s">
        <v>5</v>
      </c>
      <c r="D63" s="58" t="str">
        <f>"1103705342174"</f>
        <v>1103705342174</v>
      </c>
      <c r="E63" s="58" t="s">
        <v>38</v>
      </c>
      <c r="F63" s="12" t="s">
        <v>301</v>
      </c>
      <c r="G63" s="12" t="s">
        <v>302</v>
      </c>
      <c r="H63" s="12" t="s">
        <v>303</v>
      </c>
      <c r="I63" s="12" t="s">
        <v>304</v>
      </c>
      <c r="J63" s="3" t="s">
        <v>8</v>
      </c>
      <c r="K63" s="5">
        <v>2</v>
      </c>
      <c r="L63" s="3" t="s">
        <v>86</v>
      </c>
      <c r="M63" s="23" t="s">
        <v>25</v>
      </c>
      <c r="N63" s="57" t="str">
        <f>"0854177714"</f>
        <v>0854177714</v>
      </c>
    </row>
    <row r="64" spans="1:14" x14ac:dyDescent="0.55000000000000004">
      <c r="A64" s="3">
        <v>58</v>
      </c>
      <c r="B64" s="19">
        <v>58</v>
      </c>
      <c r="C64" s="3" t="s">
        <v>5</v>
      </c>
      <c r="D64" s="58" t="str">
        <f>"1103705332292"</f>
        <v>1103705332292</v>
      </c>
      <c r="E64" s="58" t="s">
        <v>38</v>
      </c>
      <c r="F64" s="12" t="s">
        <v>305</v>
      </c>
      <c r="G64" s="12" t="s">
        <v>306</v>
      </c>
      <c r="H64" s="12" t="s">
        <v>307</v>
      </c>
      <c r="I64" s="12" t="s">
        <v>308</v>
      </c>
      <c r="J64" s="3" t="s">
        <v>8</v>
      </c>
      <c r="K64" s="5">
        <v>2</v>
      </c>
      <c r="L64" s="3" t="s">
        <v>86</v>
      </c>
      <c r="M64" s="23" t="s">
        <v>25</v>
      </c>
      <c r="N64" s="57" t="str">
        <f>"0865634868"</f>
        <v>0865634868</v>
      </c>
    </row>
    <row r="65" spans="1:14" x14ac:dyDescent="0.55000000000000004">
      <c r="A65" s="3">
        <v>59</v>
      </c>
      <c r="B65" s="19">
        <v>59</v>
      </c>
      <c r="C65" s="3" t="s">
        <v>5</v>
      </c>
      <c r="D65" s="58" t="str">
        <f>"1100401829615"</f>
        <v>1100401829615</v>
      </c>
      <c r="E65" s="58" t="s">
        <v>37</v>
      </c>
      <c r="F65" s="12" t="s">
        <v>309</v>
      </c>
      <c r="G65" s="12" t="s">
        <v>83</v>
      </c>
      <c r="H65" s="12" t="s">
        <v>310</v>
      </c>
      <c r="I65" s="12" t="s">
        <v>311</v>
      </c>
      <c r="J65" s="3" t="s">
        <v>16</v>
      </c>
      <c r="K65" s="5">
        <v>2</v>
      </c>
      <c r="L65" s="3" t="s">
        <v>86</v>
      </c>
      <c r="M65" s="23" t="s">
        <v>25</v>
      </c>
      <c r="N65" s="57" t="str">
        <f>"0946655563"</f>
        <v>0946655563</v>
      </c>
    </row>
    <row r="66" spans="1:14" x14ac:dyDescent="0.55000000000000004">
      <c r="A66" s="3">
        <v>60</v>
      </c>
      <c r="B66" s="19">
        <v>60</v>
      </c>
      <c r="C66" s="3" t="s">
        <v>5</v>
      </c>
      <c r="D66" s="58" t="str">
        <f>"1129902608687"</f>
        <v>1129902608687</v>
      </c>
      <c r="E66" s="58" t="s">
        <v>38</v>
      </c>
      <c r="F66" s="12" t="s">
        <v>281</v>
      </c>
      <c r="G66" s="12" t="s">
        <v>312</v>
      </c>
      <c r="H66" s="12" t="s">
        <v>313</v>
      </c>
      <c r="I66" s="12" t="s">
        <v>314</v>
      </c>
      <c r="J66" s="3" t="s">
        <v>8</v>
      </c>
      <c r="K66" s="5">
        <v>2</v>
      </c>
      <c r="L66" s="3" t="s">
        <v>86</v>
      </c>
      <c r="M66" s="23" t="s">
        <v>25</v>
      </c>
      <c r="N66" s="57" t="str">
        <f>"0818154432"</f>
        <v>0818154432</v>
      </c>
    </row>
    <row r="67" spans="1:14" x14ac:dyDescent="0.55000000000000004">
      <c r="A67" s="3">
        <v>61</v>
      </c>
      <c r="B67" s="19">
        <v>61</v>
      </c>
      <c r="C67" s="3" t="s">
        <v>5</v>
      </c>
      <c r="D67" s="58" t="str">
        <f>"1110301650672"</f>
        <v>1110301650672</v>
      </c>
      <c r="E67" s="58" t="s">
        <v>38</v>
      </c>
      <c r="F67" s="12" t="s">
        <v>228</v>
      </c>
      <c r="G67" s="12" t="s">
        <v>315</v>
      </c>
      <c r="H67" s="12" t="s">
        <v>316</v>
      </c>
      <c r="I67" s="12" t="s">
        <v>317</v>
      </c>
      <c r="J67" s="3" t="s">
        <v>8</v>
      </c>
      <c r="K67" s="5">
        <v>2</v>
      </c>
      <c r="L67" s="3" t="s">
        <v>86</v>
      </c>
      <c r="M67" s="23" t="s">
        <v>25</v>
      </c>
      <c r="N67" s="57" t="str">
        <f>"0839143630"</f>
        <v>0839143630</v>
      </c>
    </row>
    <row r="68" spans="1:14" x14ac:dyDescent="0.55000000000000004">
      <c r="A68" s="3">
        <v>62</v>
      </c>
      <c r="B68" s="19">
        <v>62</v>
      </c>
      <c r="C68" s="3" t="s">
        <v>5</v>
      </c>
      <c r="D68" s="58" t="str">
        <f>"1102200471324"</f>
        <v>1102200471324</v>
      </c>
      <c r="E68" s="58" t="s">
        <v>38</v>
      </c>
      <c r="F68" s="12" t="s">
        <v>318</v>
      </c>
      <c r="G68" s="12" t="s">
        <v>319</v>
      </c>
      <c r="H68" s="12" t="s">
        <v>320</v>
      </c>
      <c r="I68" s="12" t="s">
        <v>321</v>
      </c>
      <c r="J68" s="3" t="s">
        <v>8</v>
      </c>
      <c r="K68" s="5">
        <v>2</v>
      </c>
      <c r="L68" s="3" t="s">
        <v>86</v>
      </c>
      <c r="M68" s="23" t="s">
        <v>25</v>
      </c>
      <c r="N68" s="57" t="str">
        <f>"0818119921"</f>
        <v>0818119921</v>
      </c>
    </row>
    <row r="69" spans="1:14" x14ac:dyDescent="0.55000000000000004">
      <c r="A69" s="3">
        <v>63</v>
      </c>
      <c r="B69" s="19">
        <v>63</v>
      </c>
      <c r="C69" s="3" t="s">
        <v>8</v>
      </c>
      <c r="D69" s="58" t="str">
        <f>"1102004912003"</f>
        <v>1102004912003</v>
      </c>
      <c r="E69" s="58" t="s">
        <v>38</v>
      </c>
      <c r="F69" s="12" t="s">
        <v>322</v>
      </c>
      <c r="G69" s="12" t="s">
        <v>323</v>
      </c>
      <c r="H69" s="12" t="s">
        <v>324</v>
      </c>
      <c r="I69" s="12" t="s">
        <v>325</v>
      </c>
      <c r="J69" s="3" t="s">
        <v>8</v>
      </c>
      <c r="K69" s="5">
        <v>2</v>
      </c>
      <c r="L69" s="3" t="s">
        <v>86</v>
      </c>
      <c r="M69" s="23" t="s">
        <v>25</v>
      </c>
      <c r="N69" s="57" t="str">
        <f>"0855194414"</f>
        <v>0855194414</v>
      </c>
    </row>
    <row r="70" spans="1:14" x14ac:dyDescent="0.55000000000000004">
      <c r="A70" s="3">
        <v>64</v>
      </c>
      <c r="B70" s="19">
        <v>64</v>
      </c>
      <c r="C70" s="3" t="s">
        <v>5</v>
      </c>
      <c r="D70" s="58" t="str">
        <f>"1102200488499"</f>
        <v>1102200488499</v>
      </c>
      <c r="E70" s="58" t="s">
        <v>38</v>
      </c>
      <c r="F70" s="12" t="s">
        <v>326</v>
      </c>
      <c r="G70" s="12" t="s">
        <v>327</v>
      </c>
      <c r="H70" s="12" t="s">
        <v>328</v>
      </c>
      <c r="I70" s="12" t="s">
        <v>329</v>
      </c>
      <c r="J70" s="3" t="s">
        <v>8</v>
      </c>
      <c r="K70" s="5">
        <v>2</v>
      </c>
      <c r="L70" s="3" t="s">
        <v>86</v>
      </c>
      <c r="M70" s="23" t="s">
        <v>25</v>
      </c>
      <c r="N70" s="57" t="str">
        <f>"0831092909"</f>
        <v>0831092909</v>
      </c>
    </row>
    <row r="71" spans="1:14" x14ac:dyDescent="0.55000000000000004">
      <c r="A71" s="3">
        <v>65</v>
      </c>
      <c r="B71" s="19">
        <v>65</v>
      </c>
      <c r="C71" s="3" t="s">
        <v>5</v>
      </c>
      <c r="D71" s="58" t="str">
        <f>"1102200484981"</f>
        <v>1102200484981</v>
      </c>
      <c r="E71" s="58" t="s">
        <v>38</v>
      </c>
      <c r="F71" s="12" t="s">
        <v>330</v>
      </c>
      <c r="G71" s="12" t="s">
        <v>331</v>
      </c>
      <c r="H71" s="12" t="s">
        <v>332</v>
      </c>
      <c r="I71" s="12" t="s">
        <v>333</v>
      </c>
      <c r="J71" s="3" t="s">
        <v>8</v>
      </c>
      <c r="K71" s="5">
        <v>2</v>
      </c>
      <c r="L71" s="3" t="s">
        <v>86</v>
      </c>
      <c r="M71" s="23" t="s">
        <v>25</v>
      </c>
      <c r="N71" s="57" t="str">
        <f>"0846442244"</f>
        <v>0846442244</v>
      </c>
    </row>
    <row r="72" spans="1:14" x14ac:dyDescent="0.55000000000000004">
      <c r="A72" s="3">
        <v>66</v>
      </c>
      <c r="B72" s="19">
        <v>66</v>
      </c>
      <c r="C72" s="3" t="s">
        <v>5</v>
      </c>
      <c r="D72" s="58" t="str">
        <f>"1103400412781"</f>
        <v>1103400412781</v>
      </c>
      <c r="E72" s="58" t="s">
        <v>38</v>
      </c>
      <c r="F72" s="12" t="s">
        <v>334</v>
      </c>
      <c r="G72" s="12" t="s">
        <v>335</v>
      </c>
      <c r="H72" s="12" t="s">
        <v>336</v>
      </c>
      <c r="I72" s="12" t="s">
        <v>337</v>
      </c>
      <c r="J72" s="3" t="s">
        <v>8</v>
      </c>
      <c r="K72" s="5">
        <v>2</v>
      </c>
      <c r="L72" s="3" t="s">
        <v>86</v>
      </c>
      <c r="M72" s="23" t="s">
        <v>25</v>
      </c>
      <c r="N72" s="57" t="str">
        <f>"0859092014"</f>
        <v>0859092014</v>
      </c>
    </row>
    <row r="73" spans="1:14" x14ac:dyDescent="0.55000000000000004">
      <c r="A73" s="3">
        <v>67</v>
      </c>
      <c r="B73" s="19">
        <v>67</v>
      </c>
      <c r="C73" s="3" t="s">
        <v>5</v>
      </c>
      <c r="D73" s="58" t="str">
        <f>"1102170252689"</f>
        <v>1102170252689</v>
      </c>
      <c r="E73" s="58" t="s">
        <v>37</v>
      </c>
      <c r="F73" s="12" t="s">
        <v>338</v>
      </c>
      <c r="G73" s="12" t="s">
        <v>339</v>
      </c>
      <c r="H73" s="12" t="s">
        <v>340</v>
      </c>
      <c r="I73" s="12" t="s">
        <v>341</v>
      </c>
      <c r="J73" s="3" t="s">
        <v>16</v>
      </c>
      <c r="K73" s="5">
        <v>2</v>
      </c>
      <c r="L73" s="3" t="s">
        <v>86</v>
      </c>
      <c r="M73" s="23" t="s">
        <v>25</v>
      </c>
      <c r="N73" s="57" t="str">
        <f>"0866287427"</f>
        <v>0866287427</v>
      </c>
    </row>
    <row r="74" spans="1:14" x14ac:dyDescent="0.55000000000000004">
      <c r="A74" s="3">
        <v>68</v>
      </c>
      <c r="B74" s="19">
        <v>68</v>
      </c>
      <c r="C74" s="3" t="s">
        <v>5</v>
      </c>
      <c r="D74" s="58" t="str">
        <f>"1102004921045"</f>
        <v>1102004921045</v>
      </c>
      <c r="E74" s="58" t="s">
        <v>38</v>
      </c>
      <c r="F74" s="12" t="s">
        <v>342</v>
      </c>
      <c r="G74" s="12" t="s">
        <v>343</v>
      </c>
      <c r="H74" s="12" t="s">
        <v>344</v>
      </c>
      <c r="I74" s="12" t="s">
        <v>345</v>
      </c>
      <c r="J74" s="3" t="s">
        <v>8</v>
      </c>
      <c r="K74" s="5">
        <v>2</v>
      </c>
      <c r="L74" s="3" t="s">
        <v>86</v>
      </c>
      <c r="M74" s="23" t="s">
        <v>25</v>
      </c>
      <c r="N74" s="57" t="str">
        <f>"0959544774"</f>
        <v>0959544774</v>
      </c>
    </row>
    <row r="75" spans="1:14" x14ac:dyDescent="0.55000000000000004">
      <c r="A75" s="3">
        <v>69</v>
      </c>
      <c r="B75" s="19">
        <v>69</v>
      </c>
      <c r="C75" s="3" t="s">
        <v>5</v>
      </c>
      <c r="D75" s="58" t="str">
        <f>"1104000388905"</f>
        <v>1104000388905</v>
      </c>
      <c r="E75" s="58" t="s">
        <v>37</v>
      </c>
      <c r="F75" s="12" t="s">
        <v>346</v>
      </c>
      <c r="G75" s="12" t="s">
        <v>347</v>
      </c>
      <c r="H75" s="12" t="s">
        <v>348</v>
      </c>
      <c r="I75" s="12" t="s">
        <v>349</v>
      </c>
      <c r="J75" s="3" t="s">
        <v>16</v>
      </c>
      <c r="K75" s="5">
        <v>2</v>
      </c>
      <c r="L75" s="3" t="s">
        <v>86</v>
      </c>
      <c r="M75" s="23" t="s">
        <v>25</v>
      </c>
      <c r="N75" s="57" t="str">
        <f>"0888825889"</f>
        <v>0888825889</v>
      </c>
    </row>
    <row r="76" spans="1:14" x14ac:dyDescent="0.55000000000000004">
      <c r="A76" s="3">
        <v>70</v>
      </c>
      <c r="B76" s="19">
        <v>70</v>
      </c>
      <c r="C76" s="3" t="s">
        <v>5</v>
      </c>
      <c r="D76" s="58" t="str">
        <f>"1103705351815"</f>
        <v>1103705351815</v>
      </c>
      <c r="E76" s="58" t="s">
        <v>38</v>
      </c>
      <c r="F76" s="12" t="s">
        <v>350</v>
      </c>
      <c r="G76" s="12" t="s">
        <v>351</v>
      </c>
      <c r="H76" s="12" t="s">
        <v>352</v>
      </c>
      <c r="I76" s="12" t="s">
        <v>353</v>
      </c>
      <c r="J76" s="3" t="s">
        <v>8</v>
      </c>
      <c r="K76" s="5">
        <v>2</v>
      </c>
      <c r="L76" s="3" t="s">
        <v>86</v>
      </c>
      <c r="M76" s="23" t="s">
        <v>25</v>
      </c>
      <c r="N76" s="57" t="str">
        <f>"0949411434"</f>
        <v>0949411434</v>
      </c>
    </row>
    <row r="77" spans="1:14" x14ac:dyDescent="0.55000000000000004">
      <c r="A77" s="3">
        <v>71</v>
      </c>
      <c r="B77" s="19">
        <v>71</v>
      </c>
      <c r="C77" s="3" t="s">
        <v>5</v>
      </c>
      <c r="D77" s="58" t="str">
        <f>"1104000409074"</f>
        <v>1104000409074</v>
      </c>
      <c r="E77" s="58" t="s">
        <v>37</v>
      </c>
      <c r="F77" s="12" t="s">
        <v>354</v>
      </c>
      <c r="G77" s="12" t="s">
        <v>355</v>
      </c>
      <c r="H77" s="12" t="s">
        <v>356</v>
      </c>
      <c r="I77" s="12" t="s">
        <v>357</v>
      </c>
      <c r="J77" s="3" t="s">
        <v>16</v>
      </c>
      <c r="K77" s="5">
        <v>2</v>
      </c>
      <c r="L77" s="3" t="s">
        <v>86</v>
      </c>
      <c r="M77" s="23" t="s">
        <v>25</v>
      </c>
      <c r="N77" s="57" t="str">
        <f>"0855546090"</f>
        <v>0855546090</v>
      </c>
    </row>
    <row r="78" spans="1:14" x14ac:dyDescent="0.55000000000000004">
      <c r="A78" s="3">
        <v>72</v>
      </c>
      <c r="B78" s="19">
        <v>72</v>
      </c>
      <c r="C78" s="3" t="s">
        <v>5</v>
      </c>
      <c r="D78" s="58" t="str">
        <f>"1102004909649"</f>
        <v>1102004909649</v>
      </c>
      <c r="E78" s="58" t="s">
        <v>38</v>
      </c>
      <c r="F78" s="12" t="s">
        <v>358</v>
      </c>
      <c r="G78" s="12" t="s">
        <v>359</v>
      </c>
      <c r="H78" s="12" t="s">
        <v>360</v>
      </c>
      <c r="I78" s="12" t="s">
        <v>361</v>
      </c>
      <c r="J78" s="3" t="s">
        <v>8</v>
      </c>
      <c r="K78" s="5">
        <v>2</v>
      </c>
      <c r="L78" s="3" t="s">
        <v>86</v>
      </c>
      <c r="M78" s="23" t="s">
        <v>25</v>
      </c>
      <c r="N78" s="57" t="str">
        <f>"0858118433"</f>
        <v>0858118433</v>
      </c>
    </row>
    <row r="79" spans="1:14" x14ac:dyDescent="0.55000000000000004">
      <c r="A79" s="3">
        <v>73</v>
      </c>
      <c r="B79" s="19">
        <v>73</v>
      </c>
      <c r="C79" s="3" t="s">
        <v>5</v>
      </c>
      <c r="D79" s="58" t="str">
        <f>"1102170264024"</f>
        <v>1102170264024</v>
      </c>
      <c r="E79" s="58" t="s">
        <v>37</v>
      </c>
      <c r="F79" s="12" t="s">
        <v>362</v>
      </c>
      <c r="G79" s="12" t="s">
        <v>363</v>
      </c>
      <c r="H79" s="12" t="s">
        <v>364</v>
      </c>
      <c r="I79" s="12" t="s">
        <v>365</v>
      </c>
      <c r="J79" s="3" t="s">
        <v>16</v>
      </c>
      <c r="K79" s="5">
        <v>2</v>
      </c>
      <c r="L79" s="3" t="s">
        <v>86</v>
      </c>
      <c r="M79" s="23" t="s">
        <v>25</v>
      </c>
      <c r="N79" s="57" t="str">
        <f>"0969199964"</f>
        <v>0969199964</v>
      </c>
    </row>
    <row r="80" spans="1:14" x14ac:dyDescent="0.55000000000000004">
      <c r="A80" s="3">
        <v>74</v>
      </c>
      <c r="B80" s="19">
        <v>74</v>
      </c>
      <c r="C80" s="3" t="s">
        <v>5</v>
      </c>
      <c r="D80" s="58" t="str">
        <f>"1102170257443"</f>
        <v>1102170257443</v>
      </c>
      <c r="E80" s="58" t="s">
        <v>37</v>
      </c>
      <c r="F80" s="12" t="s">
        <v>366</v>
      </c>
      <c r="G80" s="12" t="s">
        <v>367</v>
      </c>
      <c r="H80" s="12" t="s">
        <v>368</v>
      </c>
      <c r="I80" s="12" t="s">
        <v>369</v>
      </c>
      <c r="J80" s="3" t="s">
        <v>16</v>
      </c>
      <c r="K80" s="5">
        <v>2</v>
      </c>
      <c r="L80" s="3" t="s">
        <v>86</v>
      </c>
      <c r="M80" s="23" t="s">
        <v>25</v>
      </c>
      <c r="N80" s="57" t="str">
        <f>"0611516293"</f>
        <v>0611516293</v>
      </c>
    </row>
    <row r="81" spans="1:14" x14ac:dyDescent="0.55000000000000004">
      <c r="A81" s="3">
        <v>75</v>
      </c>
      <c r="B81" s="19">
        <v>75</v>
      </c>
      <c r="C81" s="3" t="s">
        <v>5</v>
      </c>
      <c r="D81" s="58" t="str">
        <f>"1100704707869"</f>
        <v>1100704707869</v>
      </c>
      <c r="E81" s="58" t="s">
        <v>38</v>
      </c>
      <c r="F81" s="12" t="s">
        <v>370</v>
      </c>
      <c r="G81" s="12" t="s">
        <v>371</v>
      </c>
      <c r="H81" s="12" t="s">
        <v>372</v>
      </c>
      <c r="I81" s="12" t="s">
        <v>373</v>
      </c>
      <c r="J81" s="3" t="s">
        <v>8</v>
      </c>
      <c r="K81" s="5">
        <v>2</v>
      </c>
      <c r="L81" s="3" t="s">
        <v>86</v>
      </c>
      <c r="M81" s="23" t="s">
        <v>25</v>
      </c>
      <c r="N81" s="57" t="str">
        <f>"0618906336"</f>
        <v>0618906336</v>
      </c>
    </row>
    <row r="82" spans="1:14" x14ac:dyDescent="0.55000000000000004">
      <c r="A82" s="3">
        <v>76</v>
      </c>
      <c r="B82" s="19">
        <v>76</v>
      </c>
      <c r="C82" s="3" t="s">
        <v>5</v>
      </c>
      <c r="D82" s="58" t="str">
        <f>"1100401861543"</f>
        <v>1100401861543</v>
      </c>
      <c r="E82" s="58" t="s">
        <v>37</v>
      </c>
      <c r="F82" s="12" t="s">
        <v>374</v>
      </c>
      <c r="G82" s="12" t="s">
        <v>375</v>
      </c>
      <c r="H82" s="12" t="s">
        <v>376</v>
      </c>
      <c r="I82" s="12" t="s">
        <v>377</v>
      </c>
      <c r="J82" s="3" t="s">
        <v>16</v>
      </c>
      <c r="K82" s="5">
        <v>2</v>
      </c>
      <c r="L82" s="3" t="s">
        <v>86</v>
      </c>
      <c r="M82" s="23" t="s">
        <v>25</v>
      </c>
      <c r="N82" s="57" t="str">
        <f>"0895111919"</f>
        <v>0895111919</v>
      </c>
    </row>
    <row r="83" spans="1:14" x14ac:dyDescent="0.55000000000000004">
      <c r="A83" s="3">
        <v>77</v>
      </c>
      <c r="B83" s="19">
        <v>77</v>
      </c>
      <c r="C83" s="3" t="s">
        <v>5</v>
      </c>
      <c r="D83" s="58" t="str">
        <f>"1102004897799"</f>
        <v>1102004897799</v>
      </c>
      <c r="E83" s="58" t="s">
        <v>37</v>
      </c>
      <c r="F83" s="12" t="s">
        <v>378</v>
      </c>
      <c r="G83" s="12" t="s">
        <v>379</v>
      </c>
      <c r="H83" s="12" t="s">
        <v>380</v>
      </c>
      <c r="I83" s="12" t="s">
        <v>381</v>
      </c>
      <c r="J83" s="3" t="s">
        <v>16</v>
      </c>
      <c r="K83" s="5">
        <v>2</v>
      </c>
      <c r="L83" s="3" t="s">
        <v>86</v>
      </c>
      <c r="M83" s="23" t="s">
        <v>25</v>
      </c>
      <c r="N83" s="57" t="str">
        <f>"0890601614"</f>
        <v>0890601614</v>
      </c>
    </row>
    <row r="84" spans="1:14" x14ac:dyDescent="0.55000000000000004">
      <c r="A84" s="3">
        <v>78</v>
      </c>
      <c r="B84" s="19">
        <v>78</v>
      </c>
      <c r="C84" s="3" t="s">
        <v>5</v>
      </c>
      <c r="D84" s="58" t="str">
        <f>"1102200479457"</f>
        <v>1102200479457</v>
      </c>
      <c r="E84" s="58" t="s">
        <v>38</v>
      </c>
      <c r="F84" s="12" t="s">
        <v>382</v>
      </c>
      <c r="G84" s="12" t="s">
        <v>383</v>
      </c>
      <c r="H84" s="12" t="s">
        <v>384</v>
      </c>
      <c r="I84" s="12" t="s">
        <v>385</v>
      </c>
      <c r="J84" s="3" t="s">
        <v>8</v>
      </c>
      <c r="K84" s="5">
        <v>2</v>
      </c>
      <c r="L84" s="3" t="s">
        <v>86</v>
      </c>
      <c r="M84" s="23" t="s">
        <v>25</v>
      </c>
      <c r="N84" s="57" t="str">
        <f>"0959491761"</f>
        <v>0959491761</v>
      </c>
    </row>
    <row r="85" spans="1:14" x14ac:dyDescent="0.55000000000000004">
      <c r="A85" s="3">
        <v>79</v>
      </c>
      <c r="B85" s="19">
        <v>79</v>
      </c>
      <c r="C85" s="3" t="s">
        <v>5</v>
      </c>
      <c r="D85" s="58" t="str">
        <f>"1101402574972"</f>
        <v>1101402574972</v>
      </c>
      <c r="E85" s="58" t="s">
        <v>37</v>
      </c>
      <c r="F85" s="12" t="s">
        <v>386</v>
      </c>
      <c r="G85" s="12" t="s">
        <v>387</v>
      </c>
      <c r="H85" s="12" t="s">
        <v>388</v>
      </c>
      <c r="I85" s="12" t="s">
        <v>389</v>
      </c>
      <c r="J85" s="3" t="s">
        <v>16</v>
      </c>
      <c r="K85" s="5">
        <v>2</v>
      </c>
      <c r="L85" s="3" t="s">
        <v>86</v>
      </c>
      <c r="M85" s="23" t="s">
        <v>25</v>
      </c>
      <c r="N85" s="57" t="str">
        <f>"0988949499"</f>
        <v>0988949499</v>
      </c>
    </row>
    <row r="86" spans="1:14" x14ac:dyDescent="0.55000000000000004">
      <c r="A86" s="3">
        <v>80</v>
      </c>
      <c r="B86" s="19">
        <v>80</v>
      </c>
      <c r="C86" s="3" t="s">
        <v>5</v>
      </c>
      <c r="D86" s="58" t="str">
        <f>"1102500167493"</f>
        <v>1102500167493</v>
      </c>
      <c r="E86" s="58" t="s">
        <v>38</v>
      </c>
      <c r="F86" s="12" t="s">
        <v>390</v>
      </c>
      <c r="G86" s="12" t="s">
        <v>391</v>
      </c>
      <c r="H86" s="12" t="s">
        <v>392</v>
      </c>
      <c r="I86" s="12" t="s">
        <v>393</v>
      </c>
      <c r="J86" s="3" t="s">
        <v>8</v>
      </c>
      <c r="K86" s="5">
        <v>2</v>
      </c>
      <c r="L86" s="3" t="s">
        <v>86</v>
      </c>
      <c r="M86" s="23" t="s">
        <v>25</v>
      </c>
      <c r="N86" s="57" t="str">
        <f>"0949289564"</f>
        <v>0949289564</v>
      </c>
    </row>
    <row r="87" spans="1:14" x14ac:dyDescent="0.55000000000000004">
      <c r="A87" s="3">
        <v>81</v>
      </c>
      <c r="B87" s="19">
        <v>81</v>
      </c>
      <c r="C87" s="3" t="s">
        <v>5</v>
      </c>
      <c r="D87" s="58" t="str">
        <f>"1130705433803"</f>
        <v>1130705433803</v>
      </c>
      <c r="E87" s="58" t="s">
        <v>38</v>
      </c>
      <c r="F87" s="12" t="s">
        <v>394</v>
      </c>
      <c r="G87" s="12" t="s">
        <v>395</v>
      </c>
      <c r="H87" s="12" t="s">
        <v>396</v>
      </c>
      <c r="I87" s="12" t="s">
        <v>397</v>
      </c>
      <c r="J87" s="3" t="s">
        <v>8</v>
      </c>
      <c r="K87" s="5">
        <v>2</v>
      </c>
      <c r="L87" s="3" t="s">
        <v>86</v>
      </c>
      <c r="M87" s="23" t="s">
        <v>25</v>
      </c>
      <c r="N87" s="57" t="str">
        <f>"0865937956"</f>
        <v>0865937956</v>
      </c>
    </row>
    <row r="88" spans="1:14" x14ac:dyDescent="0.55000000000000004">
      <c r="A88" s="3">
        <v>82</v>
      </c>
      <c r="B88" s="19">
        <v>82</v>
      </c>
      <c r="C88" s="3" t="s">
        <v>5</v>
      </c>
      <c r="D88" s="58" t="str">
        <f>"1102200473831"</f>
        <v>1102200473831</v>
      </c>
      <c r="E88" s="58" t="s">
        <v>38</v>
      </c>
      <c r="F88" s="12" t="s">
        <v>398</v>
      </c>
      <c r="G88" s="12" t="s">
        <v>399</v>
      </c>
      <c r="H88" s="12" t="s">
        <v>400</v>
      </c>
      <c r="I88" s="12" t="s">
        <v>401</v>
      </c>
      <c r="J88" s="3" t="s">
        <v>8</v>
      </c>
      <c r="K88" s="5">
        <v>2</v>
      </c>
      <c r="L88" s="3" t="s">
        <v>86</v>
      </c>
      <c r="M88" s="23" t="s">
        <v>25</v>
      </c>
      <c r="N88" s="57" t="str">
        <f>"0982753707"</f>
        <v>0982753707</v>
      </c>
    </row>
    <row r="89" spans="1:14" x14ac:dyDescent="0.55000000000000004">
      <c r="A89" s="3">
        <v>83</v>
      </c>
      <c r="B89" s="19">
        <v>83</v>
      </c>
      <c r="C89" s="3"/>
      <c r="D89" s="58"/>
      <c r="E89" s="58"/>
      <c r="F89" s="12"/>
      <c r="G89" s="12"/>
      <c r="H89" s="12"/>
      <c r="I89" s="12"/>
      <c r="J89" s="3"/>
      <c r="K89" s="5">
        <v>2</v>
      </c>
      <c r="L89" s="3"/>
      <c r="M89" s="23"/>
      <c r="N89" s="57"/>
    </row>
    <row r="90" spans="1:14" x14ac:dyDescent="0.55000000000000004">
      <c r="A90" s="3">
        <v>84</v>
      </c>
      <c r="B90" s="19">
        <v>84</v>
      </c>
      <c r="C90" s="3"/>
      <c r="D90" s="58"/>
      <c r="E90" s="58"/>
      <c r="F90" s="12"/>
      <c r="G90" s="12"/>
      <c r="H90" s="12"/>
      <c r="I90" s="12"/>
      <c r="J90" s="3"/>
      <c r="K90" s="5">
        <v>2</v>
      </c>
      <c r="L90" s="3"/>
      <c r="M90" s="23"/>
      <c r="N90" s="57"/>
    </row>
    <row r="91" spans="1:14" x14ac:dyDescent="0.55000000000000004">
      <c r="A91" s="3">
        <v>85</v>
      </c>
      <c r="B91" s="19">
        <v>85</v>
      </c>
      <c r="C91" s="3"/>
      <c r="D91" s="58"/>
      <c r="E91" s="58"/>
      <c r="F91" s="12"/>
      <c r="G91" s="12"/>
      <c r="H91" s="12"/>
      <c r="I91" s="12"/>
      <c r="J91" s="3"/>
      <c r="K91" s="5">
        <v>2</v>
      </c>
      <c r="L91" s="3"/>
      <c r="M91" s="23"/>
      <c r="N91" s="57"/>
    </row>
    <row r="92" spans="1:14" x14ac:dyDescent="0.55000000000000004">
      <c r="A92" s="3">
        <v>86</v>
      </c>
      <c r="B92" s="19">
        <v>86</v>
      </c>
      <c r="C92" s="3"/>
      <c r="D92" s="58"/>
      <c r="E92" s="58"/>
      <c r="F92" s="12"/>
      <c r="G92" s="12"/>
      <c r="H92" s="12"/>
      <c r="I92" s="12"/>
      <c r="J92" s="3"/>
      <c r="K92" s="5">
        <v>2</v>
      </c>
      <c r="L92" s="3"/>
      <c r="M92" s="23"/>
      <c r="N92" s="57"/>
    </row>
    <row r="93" spans="1:14" x14ac:dyDescent="0.55000000000000004">
      <c r="A93" s="3">
        <v>87</v>
      </c>
      <c r="B93" s="19">
        <v>87</v>
      </c>
      <c r="C93" s="3"/>
      <c r="D93" s="58"/>
      <c r="E93" s="58"/>
      <c r="F93" s="12"/>
      <c r="G93" s="12"/>
      <c r="H93" s="12"/>
      <c r="I93" s="12"/>
      <c r="J93" s="3"/>
      <c r="K93" s="5">
        <v>2</v>
      </c>
      <c r="L93" s="3"/>
      <c r="M93" s="23"/>
      <c r="N93" s="57"/>
    </row>
    <row r="94" spans="1:14" x14ac:dyDescent="0.55000000000000004">
      <c r="A94" s="3">
        <v>88</v>
      </c>
      <c r="B94" s="19">
        <v>88</v>
      </c>
      <c r="C94" s="3"/>
      <c r="D94" s="58"/>
      <c r="E94" s="58"/>
      <c r="F94" s="12"/>
      <c r="G94" s="12"/>
      <c r="H94" s="12"/>
      <c r="I94" s="12"/>
      <c r="J94" s="3"/>
      <c r="K94" s="5">
        <v>2</v>
      </c>
      <c r="L94" s="3"/>
      <c r="M94" s="23"/>
      <c r="N94" s="57"/>
    </row>
    <row r="95" spans="1:14" x14ac:dyDescent="0.55000000000000004">
      <c r="A95" s="3">
        <v>89</v>
      </c>
      <c r="B95" s="19">
        <v>89</v>
      </c>
      <c r="C95" s="3"/>
      <c r="D95" s="58"/>
      <c r="E95" s="58"/>
      <c r="F95" s="12"/>
      <c r="G95" s="12"/>
      <c r="H95" s="12"/>
      <c r="I95" s="12"/>
      <c r="J95" s="3"/>
      <c r="K95" s="5">
        <v>2</v>
      </c>
      <c r="L95" s="3"/>
      <c r="M95" s="23"/>
      <c r="N95" s="57"/>
    </row>
    <row r="96" spans="1:14" x14ac:dyDescent="0.55000000000000004">
      <c r="A96" s="3">
        <v>90</v>
      </c>
      <c r="B96" s="19">
        <v>90</v>
      </c>
      <c r="C96" s="3"/>
      <c r="D96" s="58"/>
      <c r="E96" s="58"/>
      <c r="F96" s="12"/>
      <c r="G96" s="12"/>
      <c r="H96" s="12"/>
      <c r="I96" s="12"/>
      <c r="J96" s="3"/>
      <c r="K96" s="5">
        <v>2</v>
      </c>
      <c r="L96" s="3"/>
      <c r="M96" s="23"/>
      <c r="N96" s="57"/>
    </row>
    <row r="97" spans="1:14" x14ac:dyDescent="0.55000000000000004">
      <c r="A97" s="3">
        <v>91</v>
      </c>
      <c r="B97" s="19">
        <v>91</v>
      </c>
      <c r="C97" s="3"/>
      <c r="D97" s="58"/>
      <c r="E97" s="58"/>
      <c r="F97" s="12"/>
      <c r="G97" s="12"/>
      <c r="H97" s="12"/>
      <c r="I97" s="12"/>
      <c r="J97" s="3"/>
      <c r="K97" s="5">
        <v>2</v>
      </c>
      <c r="L97" s="3"/>
      <c r="M97" s="23"/>
      <c r="N97" s="57"/>
    </row>
    <row r="98" spans="1:14" x14ac:dyDescent="0.55000000000000004">
      <c r="A98" s="3">
        <v>92</v>
      </c>
      <c r="B98" s="19">
        <v>92</v>
      </c>
      <c r="C98" s="3"/>
      <c r="D98" s="58"/>
      <c r="E98" s="58"/>
      <c r="F98" s="12"/>
      <c r="G98" s="12"/>
      <c r="H98" s="12"/>
      <c r="I98" s="12"/>
      <c r="J98" s="3"/>
      <c r="K98" s="5">
        <v>2</v>
      </c>
      <c r="L98" s="3"/>
      <c r="M98" s="23"/>
      <c r="N98" s="57"/>
    </row>
    <row r="99" spans="1:14" x14ac:dyDescent="0.55000000000000004">
      <c r="A99" s="3">
        <v>93</v>
      </c>
      <c r="B99" s="19">
        <v>93</v>
      </c>
      <c r="C99" s="3"/>
      <c r="D99" s="58"/>
      <c r="E99" s="58"/>
      <c r="F99" s="12"/>
      <c r="G99" s="12"/>
      <c r="H99" s="12"/>
      <c r="I99" s="12"/>
      <c r="J99" s="3"/>
      <c r="K99" s="5">
        <v>2</v>
      </c>
      <c r="L99" s="3"/>
      <c r="M99" s="23"/>
      <c r="N99" s="57"/>
    </row>
    <row r="100" spans="1:14" x14ac:dyDescent="0.55000000000000004">
      <c r="A100" s="3">
        <v>94</v>
      </c>
      <c r="B100" s="19">
        <v>94</v>
      </c>
      <c r="C100" s="3"/>
      <c r="D100" s="58"/>
      <c r="E100" s="58"/>
      <c r="F100" s="12"/>
      <c r="G100" s="12"/>
      <c r="H100" s="12"/>
      <c r="I100" s="12"/>
      <c r="J100" s="3"/>
      <c r="K100" s="5">
        <v>2</v>
      </c>
      <c r="L100" s="3"/>
      <c r="M100" s="23"/>
      <c r="N100" s="57"/>
    </row>
    <row r="101" spans="1:14" x14ac:dyDescent="0.55000000000000004">
      <c r="A101" s="3">
        <v>95</v>
      </c>
      <c r="B101" s="19">
        <v>95</v>
      </c>
      <c r="C101" s="3"/>
      <c r="D101" s="58"/>
      <c r="E101" s="58"/>
      <c r="F101" s="12"/>
      <c r="G101" s="12"/>
      <c r="H101" s="12"/>
      <c r="I101" s="12"/>
      <c r="J101" s="3"/>
      <c r="K101" s="5">
        <v>2</v>
      </c>
      <c r="L101" s="3"/>
      <c r="M101" s="23"/>
      <c r="N101" s="57"/>
    </row>
    <row r="102" spans="1:14" x14ac:dyDescent="0.55000000000000004">
      <c r="A102" s="3">
        <v>96</v>
      </c>
      <c r="B102" s="19">
        <v>96</v>
      </c>
      <c r="C102" s="3"/>
      <c r="D102" s="58"/>
      <c r="E102" s="58"/>
      <c r="F102" s="12"/>
      <c r="G102" s="12"/>
      <c r="H102" s="12"/>
      <c r="I102" s="12"/>
      <c r="J102" s="3"/>
      <c r="K102" s="5">
        <v>2</v>
      </c>
      <c r="L102" s="3"/>
      <c r="M102" s="23"/>
      <c r="N102" s="57"/>
    </row>
    <row r="103" spans="1:14" x14ac:dyDescent="0.55000000000000004">
      <c r="A103" s="3">
        <v>97</v>
      </c>
      <c r="B103" s="19">
        <v>97</v>
      </c>
      <c r="C103" s="3"/>
      <c r="D103" s="58"/>
      <c r="E103" s="58"/>
      <c r="F103" s="12"/>
      <c r="G103" s="12"/>
      <c r="H103" s="12"/>
      <c r="I103" s="12"/>
      <c r="J103" s="3"/>
      <c r="K103" s="5">
        <v>2</v>
      </c>
      <c r="L103" s="3"/>
      <c r="M103" s="23"/>
      <c r="N103" s="57"/>
    </row>
    <row r="104" spans="1:14" x14ac:dyDescent="0.55000000000000004">
      <c r="A104" s="3">
        <v>98</v>
      </c>
      <c r="B104" s="19">
        <v>98</v>
      </c>
      <c r="C104" s="3"/>
      <c r="D104" s="58"/>
      <c r="E104" s="58"/>
      <c r="F104" s="12"/>
      <c r="G104" s="12"/>
      <c r="H104" s="12"/>
      <c r="I104" s="12"/>
      <c r="J104" s="3"/>
      <c r="K104" s="5">
        <v>2</v>
      </c>
      <c r="L104" s="3"/>
      <c r="M104" s="23"/>
      <c r="N104" s="57"/>
    </row>
    <row r="105" spans="1:14" x14ac:dyDescent="0.55000000000000004">
      <c r="A105" s="3">
        <v>99</v>
      </c>
      <c r="B105" s="19">
        <v>99</v>
      </c>
      <c r="C105" s="3"/>
      <c r="D105" s="58"/>
      <c r="E105" s="58"/>
      <c r="F105" s="12"/>
      <c r="G105" s="12"/>
      <c r="H105" s="12"/>
      <c r="I105" s="12"/>
      <c r="J105" s="3"/>
      <c r="K105" s="5">
        <v>2</v>
      </c>
      <c r="L105" s="3"/>
      <c r="M105" s="23"/>
      <c r="N105" s="57"/>
    </row>
    <row r="106" spans="1:14" x14ac:dyDescent="0.55000000000000004">
      <c r="A106" s="3">
        <v>100</v>
      </c>
      <c r="B106" s="19">
        <v>100</v>
      </c>
      <c r="C106" s="3"/>
      <c r="D106" s="58"/>
      <c r="E106" s="58"/>
      <c r="F106" s="12"/>
      <c r="G106" s="12"/>
      <c r="H106" s="12"/>
      <c r="I106" s="12"/>
      <c r="J106" s="3"/>
      <c r="K106" s="5">
        <v>2</v>
      </c>
      <c r="L106" s="3"/>
      <c r="M106" s="23"/>
      <c r="N106" s="57"/>
    </row>
    <row r="107" spans="1:14" x14ac:dyDescent="0.55000000000000004">
      <c r="A107" s="3">
        <v>101</v>
      </c>
      <c r="B107" s="19">
        <v>101</v>
      </c>
      <c r="C107" s="3"/>
      <c r="D107" s="58"/>
      <c r="E107" s="58"/>
      <c r="F107" s="12"/>
      <c r="G107" s="12"/>
      <c r="H107" s="12"/>
      <c r="I107" s="12"/>
      <c r="J107" s="3"/>
      <c r="K107" s="5">
        <v>2</v>
      </c>
      <c r="L107" s="3"/>
      <c r="M107" s="23"/>
      <c r="N107" s="57"/>
    </row>
    <row r="108" spans="1:14" x14ac:dyDescent="0.55000000000000004">
      <c r="A108" s="3">
        <v>102</v>
      </c>
      <c r="B108" s="19">
        <v>102</v>
      </c>
      <c r="C108" s="3"/>
      <c r="D108" s="58"/>
      <c r="E108" s="58"/>
      <c r="F108" s="12"/>
      <c r="G108" s="12"/>
      <c r="H108" s="12"/>
      <c r="I108" s="12"/>
      <c r="J108" s="3"/>
      <c r="K108" s="5">
        <v>2</v>
      </c>
      <c r="L108" s="3"/>
      <c r="M108" s="23"/>
      <c r="N108" s="57"/>
    </row>
    <row r="109" spans="1:14" x14ac:dyDescent="0.55000000000000004">
      <c r="A109" s="3">
        <v>103</v>
      </c>
      <c r="B109" s="19">
        <v>103</v>
      </c>
      <c r="C109" s="3"/>
      <c r="D109" s="58"/>
      <c r="E109" s="58"/>
      <c r="F109" s="12"/>
      <c r="G109" s="12"/>
      <c r="H109" s="12"/>
      <c r="I109" s="12"/>
      <c r="J109" s="3"/>
      <c r="K109" s="5">
        <v>2</v>
      </c>
      <c r="L109" s="3"/>
      <c r="M109" s="23"/>
      <c r="N109" s="57"/>
    </row>
    <row r="110" spans="1:14" x14ac:dyDescent="0.55000000000000004">
      <c r="A110" s="3">
        <v>104</v>
      </c>
      <c r="B110" s="19">
        <v>104</v>
      </c>
      <c r="C110" s="3"/>
      <c r="D110" s="58"/>
      <c r="E110" s="58"/>
      <c r="F110" s="12"/>
      <c r="G110" s="12"/>
      <c r="H110" s="12"/>
      <c r="I110" s="12"/>
      <c r="J110" s="3"/>
      <c r="K110" s="5">
        <v>2</v>
      </c>
      <c r="L110" s="3"/>
      <c r="M110" s="23"/>
      <c r="N110" s="57"/>
    </row>
    <row r="111" spans="1:14" x14ac:dyDescent="0.55000000000000004">
      <c r="A111" s="3">
        <v>105</v>
      </c>
      <c r="B111" s="19">
        <v>105</v>
      </c>
      <c r="C111" s="3"/>
      <c r="D111" s="58"/>
      <c r="E111" s="58"/>
      <c r="F111" s="12"/>
      <c r="G111" s="12"/>
      <c r="H111" s="12"/>
      <c r="I111" s="12"/>
      <c r="J111" s="3"/>
      <c r="K111" s="5">
        <v>2</v>
      </c>
      <c r="L111" s="3"/>
      <c r="M111" s="23"/>
      <c r="N111" s="57"/>
    </row>
    <row r="112" spans="1:14" x14ac:dyDescent="0.55000000000000004">
      <c r="A112" s="3">
        <v>106</v>
      </c>
      <c r="B112" s="19">
        <v>106</v>
      </c>
      <c r="C112" s="3"/>
      <c r="D112" s="58"/>
      <c r="E112" s="58"/>
      <c r="F112" s="12"/>
      <c r="G112" s="12"/>
      <c r="H112" s="12"/>
      <c r="I112" s="12"/>
      <c r="J112" s="3"/>
      <c r="K112" s="5">
        <v>2</v>
      </c>
      <c r="L112" s="3"/>
      <c r="M112" s="23"/>
      <c r="N112" s="57"/>
    </row>
    <row r="113" spans="1:14" x14ac:dyDescent="0.55000000000000004">
      <c r="A113" s="3">
        <v>107</v>
      </c>
      <c r="B113" s="19">
        <v>107</v>
      </c>
      <c r="C113" s="3"/>
      <c r="D113" s="58"/>
      <c r="E113" s="58"/>
      <c r="F113" s="12"/>
      <c r="G113" s="12"/>
      <c r="H113" s="12"/>
      <c r="I113" s="12"/>
      <c r="J113" s="3"/>
      <c r="K113" s="5">
        <v>2</v>
      </c>
      <c r="L113" s="3"/>
      <c r="M113" s="23"/>
      <c r="N113" s="57"/>
    </row>
    <row r="114" spans="1:14" x14ac:dyDescent="0.55000000000000004">
      <c r="A114" s="3">
        <v>108</v>
      </c>
      <c r="B114" s="19">
        <v>108</v>
      </c>
      <c r="C114" s="3"/>
      <c r="D114" s="58"/>
      <c r="E114" s="58"/>
      <c r="F114" s="12"/>
      <c r="G114" s="12"/>
      <c r="H114" s="12"/>
      <c r="I114" s="12"/>
      <c r="J114" s="3"/>
      <c r="K114" s="5">
        <v>2</v>
      </c>
      <c r="L114" s="3"/>
      <c r="M114" s="23"/>
      <c r="N114" s="57"/>
    </row>
    <row r="115" spans="1:14" x14ac:dyDescent="0.55000000000000004">
      <c r="A115" s="3">
        <v>109</v>
      </c>
      <c r="B115" s="19">
        <v>109</v>
      </c>
      <c r="C115" s="3"/>
      <c r="D115" s="58"/>
      <c r="E115" s="58"/>
      <c r="F115" s="12"/>
      <c r="G115" s="12"/>
      <c r="H115" s="12"/>
      <c r="I115" s="12"/>
      <c r="J115" s="3"/>
      <c r="K115" s="5">
        <v>2</v>
      </c>
      <c r="L115" s="3"/>
      <c r="M115" s="23"/>
      <c r="N115" s="57"/>
    </row>
    <row r="116" spans="1:14" x14ac:dyDescent="0.55000000000000004">
      <c r="A116" s="3">
        <v>110</v>
      </c>
      <c r="B116" s="19">
        <v>110</v>
      </c>
      <c r="C116" s="3"/>
      <c r="D116" s="58"/>
      <c r="E116" s="58"/>
      <c r="F116" s="12"/>
      <c r="G116" s="12"/>
      <c r="H116" s="12"/>
      <c r="I116" s="12"/>
      <c r="J116" s="3"/>
      <c r="K116" s="5">
        <v>2</v>
      </c>
      <c r="L116" s="3"/>
      <c r="M116" s="23"/>
      <c r="N116" s="57"/>
    </row>
    <row r="117" spans="1:14" x14ac:dyDescent="0.55000000000000004">
      <c r="A117" s="3">
        <v>111</v>
      </c>
      <c r="B117" s="19">
        <v>111</v>
      </c>
      <c r="C117" s="3"/>
      <c r="D117" s="58"/>
      <c r="E117" s="58"/>
      <c r="F117" s="12"/>
      <c r="G117" s="12"/>
      <c r="H117" s="12"/>
      <c r="I117" s="12"/>
      <c r="J117" s="3"/>
      <c r="K117" s="5">
        <v>2</v>
      </c>
      <c r="L117" s="3"/>
      <c r="M117" s="23"/>
      <c r="N117" s="57"/>
    </row>
    <row r="118" spans="1:14" x14ac:dyDescent="0.55000000000000004">
      <c r="A118" s="3">
        <v>112</v>
      </c>
      <c r="B118" s="19">
        <v>112</v>
      </c>
      <c r="C118" s="3"/>
      <c r="D118" s="58"/>
      <c r="E118" s="58"/>
      <c r="F118" s="12"/>
      <c r="G118" s="12"/>
      <c r="H118" s="12"/>
      <c r="I118" s="12"/>
      <c r="J118" s="3"/>
      <c r="K118" s="5">
        <v>2</v>
      </c>
      <c r="L118" s="3"/>
      <c r="M118" s="23"/>
      <c r="N118" s="57"/>
    </row>
    <row r="119" spans="1:14" x14ac:dyDescent="0.55000000000000004">
      <c r="A119" s="3">
        <v>113</v>
      </c>
      <c r="B119" s="19">
        <v>113</v>
      </c>
      <c r="C119" s="3"/>
      <c r="D119" s="58"/>
      <c r="E119" s="58"/>
      <c r="F119" s="12"/>
      <c r="G119" s="12"/>
      <c r="H119" s="12"/>
      <c r="I119" s="12"/>
      <c r="J119" s="3"/>
      <c r="K119" s="5">
        <v>2</v>
      </c>
      <c r="L119" s="3"/>
      <c r="M119" s="23"/>
      <c r="N119" s="57"/>
    </row>
    <row r="120" spans="1:14" x14ac:dyDescent="0.55000000000000004">
      <c r="A120" s="3">
        <v>114</v>
      </c>
      <c r="B120" s="19">
        <v>114</v>
      </c>
      <c r="C120" s="3"/>
      <c r="D120" s="58"/>
      <c r="E120" s="58"/>
      <c r="F120" s="12"/>
      <c r="G120" s="12"/>
      <c r="H120" s="12"/>
      <c r="I120" s="12"/>
      <c r="J120" s="3"/>
      <c r="K120" s="5">
        <v>2</v>
      </c>
      <c r="L120" s="3"/>
      <c r="M120" s="23"/>
      <c r="N120" s="57"/>
    </row>
    <row r="121" spans="1:14" x14ac:dyDescent="0.55000000000000004">
      <c r="A121" s="3">
        <v>115</v>
      </c>
      <c r="B121" s="19">
        <v>115</v>
      </c>
      <c r="C121" s="3"/>
      <c r="D121" s="58"/>
      <c r="E121" s="58"/>
      <c r="F121" s="12"/>
      <c r="G121" s="12"/>
      <c r="H121" s="12"/>
      <c r="I121" s="12"/>
      <c r="J121" s="3"/>
      <c r="K121" s="5">
        <v>2</v>
      </c>
      <c r="L121" s="3"/>
      <c r="M121" s="23"/>
      <c r="N121" s="57"/>
    </row>
    <row r="122" spans="1:14" x14ac:dyDescent="0.55000000000000004">
      <c r="A122" s="3">
        <v>116</v>
      </c>
      <c r="B122" s="19">
        <v>116</v>
      </c>
      <c r="C122" s="3"/>
      <c r="D122" s="58"/>
      <c r="E122" s="58"/>
      <c r="F122" s="12"/>
      <c r="G122" s="12"/>
      <c r="H122" s="12"/>
      <c r="I122" s="12"/>
      <c r="J122" s="3"/>
      <c r="K122" s="5">
        <v>2</v>
      </c>
      <c r="L122" s="3"/>
      <c r="M122" s="23"/>
      <c r="N122" s="57"/>
    </row>
    <row r="123" spans="1:14" x14ac:dyDescent="0.55000000000000004">
      <c r="A123" s="3">
        <v>117</v>
      </c>
      <c r="B123" s="19">
        <v>117</v>
      </c>
      <c r="C123" s="3"/>
      <c r="D123" s="58"/>
      <c r="E123" s="58"/>
      <c r="F123" s="12"/>
      <c r="G123" s="12"/>
      <c r="H123" s="12"/>
      <c r="I123" s="12"/>
      <c r="J123" s="3"/>
      <c r="K123" s="5">
        <v>2</v>
      </c>
      <c r="L123" s="3"/>
      <c r="M123" s="23"/>
      <c r="N123" s="57"/>
    </row>
    <row r="124" spans="1:14" x14ac:dyDescent="0.55000000000000004">
      <c r="A124" s="3">
        <v>118</v>
      </c>
      <c r="B124" s="19">
        <v>118</v>
      </c>
      <c r="C124" s="3"/>
      <c r="D124" s="58"/>
      <c r="E124" s="58"/>
      <c r="F124" s="12"/>
      <c r="G124" s="12"/>
      <c r="H124" s="12"/>
      <c r="I124" s="12"/>
      <c r="J124" s="3"/>
      <c r="K124" s="5">
        <v>2</v>
      </c>
      <c r="L124" s="3"/>
      <c r="M124" s="23"/>
      <c r="N124" s="57"/>
    </row>
    <row r="125" spans="1:14" x14ac:dyDescent="0.55000000000000004">
      <c r="A125" s="3">
        <v>119</v>
      </c>
      <c r="B125" s="19">
        <v>119</v>
      </c>
      <c r="C125" s="3"/>
      <c r="D125" s="58"/>
      <c r="E125" s="58"/>
      <c r="F125" s="12"/>
      <c r="G125" s="12"/>
      <c r="H125" s="12"/>
      <c r="I125" s="12"/>
      <c r="J125" s="3"/>
      <c r="K125" s="5">
        <v>2</v>
      </c>
      <c r="L125" s="3"/>
      <c r="M125" s="23"/>
      <c r="N125" s="57"/>
    </row>
    <row r="126" spans="1:14" x14ac:dyDescent="0.55000000000000004">
      <c r="A126" s="3">
        <v>120</v>
      </c>
      <c r="B126" s="19">
        <v>120</v>
      </c>
      <c r="C126" s="3"/>
      <c r="D126" s="58"/>
      <c r="E126" s="58"/>
      <c r="F126" s="12"/>
      <c r="G126" s="12"/>
      <c r="H126" s="12"/>
      <c r="I126" s="12"/>
      <c r="J126" s="3"/>
      <c r="K126" s="5">
        <v>2</v>
      </c>
      <c r="L126" s="3"/>
      <c r="M126" s="23"/>
      <c r="N126" s="57"/>
    </row>
    <row r="127" spans="1:14" x14ac:dyDescent="0.55000000000000004">
      <c r="A127" s="3">
        <v>121</v>
      </c>
      <c r="B127" s="19">
        <v>121</v>
      </c>
      <c r="C127" s="3"/>
      <c r="D127" s="58"/>
      <c r="E127" s="58"/>
      <c r="F127" s="12"/>
      <c r="G127" s="12"/>
      <c r="H127" s="12"/>
      <c r="I127" s="12"/>
      <c r="J127" s="3"/>
      <c r="K127" s="5">
        <v>2</v>
      </c>
      <c r="L127" s="3"/>
      <c r="M127" s="23"/>
      <c r="N127" s="57"/>
    </row>
    <row r="128" spans="1:14" x14ac:dyDescent="0.55000000000000004">
      <c r="A128" s="3">
        <v>122</v>
      </c>
      <c r="B128" s="19">
        <v>122</v>
      </c>
      <c r="C128" s="3"/>
      <c r="D128" s="58"/>
      <c r="E128" s="58"/>
      <c r="F128" s="12"/>
      <c r="G128" s="12"/>
      <c r="H128" s="12"/>
      <c r="I128" s="12"/>
      <c r="J128" s="3"/>
      <c r="K128" s="5">
        <v>2</v>
      </c>
      <c r="L128" s="3"/>
      <c r="M128" s="23"/>
      <c r="N128" s="57"/>
    </row>
    <row r="129" spans="1:14" x14ac:dyDescent="0.55000000000000004">
      <c r="A129" s="3">
        <v>123</v>
      </c>
      <c r="B129" s="19">
        <v>123</v>
      </c>
      <c r="C129" s="3"/>
      <c r="D129" s="58"/>
      <c r="E129" s="58"/>
      <c r="F129" s="12"/>
      <c r="G129" s="12"/>
      <c r="H129" s="12"/>
      <c r="I129" s="12"/>
      <c r="J129" s="3"/>
      <c r="K129" s="5">
        <v>2</v>
      </c>
      <c r="L129" s="3"/>
      <c r="M129" s="23"/>
      <c r="N129" s="57"/>
    </row>
    <row r="130" spans="1:14" x14ac:dyDescent="0.55000000000000004">
      <c r="A130" s="3">
        <v>124</v>
      </c>
      <c r="B130" s="19">
        <v>124</v>
      </c>
      <c r="C130" s="3"/>
      <c r="D130" s="58"/>
      <c r="E130" s="58"/>
      <c r="F130" s="12"/>
      <c r="G130" s="12"/>
      <c r="H130" s="12"/>
      <c r="I130" s="12"/>
      <c r="J130" s="3"/>
      <c r="K130" s="5">
        <v>2</v>
      </c>
      <c r="L130" s="3"/>
      <c r="M130" s="23"/>
      <c r="N130" s="57"/>
    </row>
    <row r="131" spans="1:14" x14ac:dyDescent="0.55000000000000004">
      <c r="A131" s="3">
        <v>125</v>
      </c>
      <c r="B131" s="19">
        <v>125</v>
      </c>
      <c r="C131" s="3"/>
      <c r="D131" s="58"/>
      <c r="E131" s="58"/>
      <c r="F131" s="12"/>
      <c r="G131" s="12"/>
      <c r="H131" s="12"/>
      <c r="I131" s="12"/>
      <c r="J131" s="3"/>
      <c r="K131" s="5">
        <v>2</v>
      </c>
      <c r="L131" s="3"/>
      <c r="M131" s="23"/>
      <c r="N131" s="57"/>
    </row>
    <row r="132" spans="1:14" x14ac:dyDescent="0.55000000000000004">
      <c r="A132" s="3">
        <v>126</v>
      </c>
      <c r="B132" s="19">
        <v>126</v>
      </c>
      <c r="C132" s="3"/>
      <c r="D132" s="58"/>
      <c r="E132" s="58"/>
      <c r="F132" s="12"/>
      <c r="G132" s="12"/>
      <c r="H132" s="12"/>
      <c r="I132" s="12"/>
      <c r="J132" s="3"/>
      <c r="K132" s="5">
        <v>2</v>
      </c>
      <c r="L132" s="3"/>
      <c r="M132" s="23"/>
      <c r="N132" s="57"/>
    </row>
    <row r="133" spans="1:14" x14ac:dyDescent="0.55000000000000004">
      <c r="A133" s="3">
        <v>127</v>
      </c>
      <c r="B133" s="19">
        <v>127</v>
      </c>
      <c r="C133" s="3"/>
      <c r="D133" s="58"/>
      <c r="E133" s="58"/>
      <c r="F133" s="12"/>
      <c r="G133" s="12"/>
      <c r="H133" s="12"/>
      <c r="I133" s="12"/>
      <c r="J133" s="3"/>
      <c r="K133" s="5">
        <v>2</v>
      </c>
      <c r="L133" s="3"/>
      <c r="M133" s="23"/>
      <c r="N133" s="57"/>
    </row>
    <row r="134" spans="1:14" x14ac:dyDescent="0.55000000000000004">
      <c r="A134" s="3">
        <v>128</v>
      </c>
      <c r="B134" s="19">
        <v>128</v>
      </c>
      <c r="C134" s="3"/>
      <c r="D134" s="58"/>
      <c r="E134" s="58"/>
      <c r="F134" s="12"/>
      <c r="G134" s="12"/>
      <c r="H134" s="12"/>
      <c r="I134" s="12"/>
      <c r="J134" s="3"/>
      <c r="K134" s="5">
        <v>2</v>
      </c>
      <c r="L134" s="3"/>
      <c r="M134" s="23"/>
      <c r="N134" s="57"/>
    </row>
    <row r="135" spans="1:14" x14ac:dyDescent="0.55000000000000004">
      <c r="A135" s="3">
        <v>129</v>
      </c>
      <c r="B135" s="19">
        <v>129</v>
      </c>
      <c r="C135" s="3"/>
      <c r="D135" s="58"/>
      <c r="E135" s="58"/>
      <c r="F135" s="12"/>
      <c r="G135" s="12"/>
      <c r="H135" s="12"/>
      <c r="I135" s="12"/>
      <c r="J135" s="3"/>
      <c r="K135" s="5">
        <v>2</v>
      </c>
      <c r="L135" s="3"/>
      <c r="M135" s="23"/>
      <c r="N135" s="57"/>
    </row>
    <row r="136" spans="1:14" x14ac:dyDescent="0.55000000000000004">
      <c r="A136" s="3">
        <v>130</v>
      </c>
      <c r="B136" s="19">
        <v>130</v>
      </c>
      <c r="C136" s="3"/>
      <c r="D136" s="58"/>
      <c r="E136" s="58"/>
      <c r="F136" s="12"/>
      <c r="G136" s="12"/>
      <c r="H136" s="12"/>
      <c r="I136" s="12"/>
      <c r="J136" s="3"/>
      <c r="K136" s="5">
        <v>2</v>
      </c>
      <c r="L136" s="3"/>
      <c r="M136" s="23"/>
      <c r="N136" s="57"/>
    </row>
    <row r="137" spans="1:14" x14ac:dyDescent="0.55000000000000004">
      <c r="A137" s="3">
        <v>131</v>
      </c>
      <c r="B137" s="19">
        <v>131</v>
      </c>
      <c r="C137" s="3"/>
      <c r="D137" s="58"/>
      <c r="E137" s="58"/>
      <c r="F137" s="12"/>
      <c r="G137" s="12"/>
      <c r="H137" s="12"/>
      <c r="I137" s="12"/>
      <c r="J137" s="3"/>
      <c r="K137" s="5">
        <v>2</v>
      </c>
      <c r="L137" s="3"/>
      <c r="M137" s="23"/>
      <c r="N137" s="57"/>
    </row>
    <row r="138" spans="1:14" x14ac:dyDescent="0.55000000000000004">
      <c r="A138" s="3">
        <v>132</v>
      </c>
      <c r="B138" s="19">
        <v>132</v>
      </c>
      <c r="C138" s="3"/>
      <c r="D138" s="58"/>
      <c r="E138" s="58"/>
      <c r="F138" s="12"/>
      <c r="G138" s="12"/>
      <c r="H138" s="12"/>
      <c r="I138" s="12"/>
      <c r="J138" s="3"/>
      <c r="K138" s="5">
        <v>2</v>
      </c>
      <c r="L138" s="3"/>
      <c r="M138" s="23"/>
      <c r="N138" s="57"/>
    </row>
    <row r="139" spans="1:14" x14ac:dyDescent="0.55000000000000004">
      <c r="A139" s="3">
        <v>133</v>
      </c>
      <c r="B139" s="19">
        <v>133</v>
      </c>
      <c r="C139" s="3"/>
      <c r="D139" s="58"/>
      <c r="E139" s="58"/>
      <c r="F139" s="12"/>
      <c r="G139" s="12"/>
      <c r="H139" s="12"/>
      <c r="I139" s="12"/>
      <c r="J139" s="3"/>
      <c r="K139" s="5">
        <v>2</v>
      </c>
      <c r="L139" s="3"/>
      <c r="M139" s="23"/>
      <c r="N139" s="57"/>
    </row>
    <row r="140" spans="1:14" x14ac:dyDescent="0.55000000000000004">
      <c r="A140" s="3">
        <v>134</v>
      </c>
      <c r="B140" s="19">
        <v>134</v>
      </c>
      <c r="C140" s="3"/>
      <c r="D140" s="58"/>
      <c r="E140" s="58"/>
      <c r="F140" s="12"/>
      <c r="G140" s="12"/>
      <c r="H140" s="12"/>
      <c r="I140" s="12"/>
      <c r="J140" s="3"/>
      <c r="K140" s="5">
        <v>2</v>
      </c>
      <c r="L140" s="3"/>
      <c r="M140" s="23"/>
      <c r="N140" s="57"/>
    </row>
    <row r="141" spans="1:14" x14ac:dyDescent="0.55000000000000004">
      <c r="A141" s="3">
        <v>135</v>
      </c>
      <c r="B141" s="19">
        <v>135</v>
      </c>
      <c r="C141" s="3"/>
      <c r="D141" s="58"/>
      <c r="E141" s="58"/>
      <c r="F141" s="12"/>
      <c r="G141" s="12"/>
      <c r="H141" s="12"/>
      <c r="I141" s="12"/>
      <c r="J141" s="3"/>
      <c r="K141" s="5">
        <v>2</v>
      </c>
      <c r="L141" s="3"/>
      <c r="M141" s="23"/>
      <c r="N141" s="57"/>
    </row>
    <row r="142" spans="1:14" x14ac:dyDescent="0.55000000000000004">
      <c r="A142" s="3">
        <v>136</v>
      </c>
      <c r="B142" s="19">
        <v>136</v>
      </c>
      <c r="C142" s="3"/>
      <c r="D142" s="58"/>
      <c r="E142" s="58"/>
      <c r="F142" s="12"/>
      <c r="G142" s="12"/>
      <c r="H142" s="12"/>
      <c r="I142" s="12"/>
      <c r="J142" s="3"/>
      <c r="K142" s="5">
        <v>2</v>
      </c>
      <c r="L142" s="3"/>
      <c r="M142" s="23"/>
      <c r="N142" s="57"/>
    </row>
    <row r="143" spans="1:14" x14ac:dyDescent="0.55000000000000004">
      <c r="A143" s="3">
        <v>137</v>
      </c>
      <c r="B143" s="19">
        <v>137</v>
      </c>
      <c r="C143" s="3"/>
      <c r="D143" s="58"/>
      <c r="E143" s="58"/>
      <c r="F143" s="12"/>
      <c r="G143" s="12"/>
      <c r="H143" s="12"/>
      <c r="I143" s="12"/>
      <c r="J143" s="3"/>
      <c r="K143" s="5">
        <v>2</v>
      </c>
      <c r="L143" s="3"/>
      <c r="M143" s="23"/>
      <c r="N143" s="57"/>
    </row>
    <row r="144" spans="1:14" x14ac:dyDescent="0.55000000000000004">
      <c r="A144" s="3">
        <v>138</v>
      </c>
      <c r="B144" s="19">
        <v>138</v>
      </c>
      <c r="C144" s="3"/>
      <c r="D144" s="58"/>
      <c r="E144" s="58"/>
      <c r="F144" s="12"/>
      <c r="G144" s="12"/>
      <c r="H144" s="12"/>
      <c r="I144" s="12"/>
      <c r="J144" s="3"/>
      <c r="K144" s="5">
        <v>2</v>
      </c>
      <c r="L144" s="3"/>
      <c r="M144" s="23"/>
      <c r="N144" s="57"/>
    </row>
    <row r="145" spans="1:14" x14ac:dyDescent="0.55000000000000004">
      <c r="A145" s="3">
        <v>139</v>
      </c>
      <c r="B145" s="19">
        <v>139</v>
      </c>
      <c r="C145" s="3"/>
      <c r="D145" s="58"/>
      <c r="E145" s="58"/>
      <c r="F145" s="12"/>
      <c r="G145" s="12"/>
      <c r="H145" s="12"/>
      <c r="I145" s="12"/>
      <c r="J145" s="3"/>
      <c r="K145" s="5">
        <v>2</v>
      </c>
      <c r="L145" s="3"/>
      <c r="M145" s="23"/>
      <c r="N145" s="57"/>
    </row>
    <row r="146" spans="1:14" x14ac:dyDescent="0.55000000000000004">
      <c r="A146" s="3">
        <v>140</v>
      </c>
      <c r="B146" s="19">
        <v>140</v>
      </c>
      <c r="C146" s="3"/>
      <c r="D146" s="58"/>
      <c r="E146" s="58"/>
      <c r="F146" s="12"/>
      <c r="G146" s="12"/>
      <c r="H146" s="12"/>
      <c r="I146" s="12"/>
      <c r="J146" s="3"/>
      <c r="K146" s="5">
        <v>2</v>
      </c>
      <c r="L146" s="3"/>
      <c r="M146" s="23"/>
      <c r="N146" s="57"/>
    </row>
    <row r="147" spans="1:14" x14ac:dyDescent="0.55000000000000004">
      <c r="A147" s="3">
        <v>141</v>
      </c>
      <c r="B147" s="19">
        <v>141</v>
      </c>
      <c r="C147" s="3"/>
      <c r="D147" s="58"/>
      <c r="E147" s="58"/>
      <c r="F147" s="12"/>
      <c r="G147" s="12"/>
      <c r="H147" s="12"/>
      <c r="I147" s="12"/>
      <c r="J147" s="3"/>
      <c r="K147" s="5">
        <v>2</v>
      </c>
      <c r="L147" s="3"/>
      <c r="M147" s="23"/>
      <c r="N147" s="57"/>
    </row>
    <row r="148" spans="1:14" x14ac:dyDescent="0.55000000000000004">
      <c r="A148" s="3">
        <v>142</v>
      </c>
      <c r="B148" s="19">
        <v>142</v>
      </c>
      <c r="C148" s="3"/>
      <c r="D148" s="58"/>
      <c r="E148" s="58"/>
      <c r="F148" s="12"/>
      <c r="G148" s="12"/>
      <c r="H148" s="12"/>
      <c r="I148" s="12"/>
      <c r="J148" s="3"/>
      <c r="K148" s="5">
        <v>2</v>
      </c>
      <c r="L148" s="3"/>
      <c r="M148" s="23"/>
      <c r="N148" s="57"/>
    </row>
    <row r="149" spans="1:14" x14ac:dyDescent="0.55000000000000004">
      <c r="A149" s="3">
        <v>143</v>
      </c>
      <c r="B149" s="19">
        <v>143</v>
      </c>
      <c r="C149" s="3"/>
      <c r="D149" s="58"/>
      <c r="E149" s="58"/>
      <c r="F149" s="12"/>
      <c r="G149" s="12"/>
      <c r="H149" s="12"/>
      <c r="I149" s="12"/>
      <c r="J149" s="3"/>
      <c r="K149" s="5">
        <v>2</v>
      </c>
      <c r="L149" s="3"/>
      <c r="M149" s="23"/>
      <c r="N149" s="57"/>
    </row>
    <row r="150" spans="1:14" x14ac:dyDescent="0.55000000000000004">
      <c r="A150" s="3">
        <v>144</v>
      </c>
      <c r="B150" s="19">
        <v>144</v>
      </c>
      <c r="C150" s="3"/>
      <c r="D150" s="58"/>
      <c r="E150" s="58"/>
      <c r="F150" s="12"/>
      <c r="G150" s="12"/>
      <c r="H150" s="12"/>
      <c r="I150" s="12"/>
      <c r="J150" s="3"/>
      <c r="K150" s="5">
        <v>2</v>
      </c>
      <c r="L150" s="3"/>
      <c r="M150" s="23"/>
      <c r="N150" s="57"/>
    </row>
    <row r="151" spans="1:14" x14ac:dyDescent="0.55000000000000004">
      <c r="A151" s="3">
        <v>145</v>
      </c>
      <c r="B151" s="19">
        <v>145</v>
      </c>
      <c r="C151" s="3"/>
      <c r="D151" s="58"/>
      <c r="E151" s="58"/>
      <c r="F151" s="12"/>
      <c r="G151" s="12"/>
      <c r="H151" s="12"/>
      <c r="I151" s="12"/>
      <c r="J151" s="3"/>
      <c r="K151" s="5">
        <v>2</v>
      </c>
      <c r="L151" s="3"/>
      <c r="M151" s="23"/>
      <c r="N151" s="57"/>
    </row>
    <row r="152" spans="1:14" x14ac:dyDescent="0.55000000000000004">
      <c r="A152" s="3">
        <v>146</v>
      </c>
      <c r="B152" s="19">
        <v>146</v>
      </c>
      <c r="C152" s="3"/>
      <c r="D152" s="58"/>
      <c r="E152" s="58"/>
      <c r="F152" s="12"/>
      <c r="G152" s="12"/>
      <c r="H152" s="12"/>
      <c r="I152" s="12"/>
      <c r="J152" s="3"/>
      <c r="K152" s="5">
        <v>2</v>
      </c>
      <c r="L152" s="3"/>
      <c r="M152" s="23"/>
      <c r="N152" s="57"/>
    </row>
    <row r="153" spans="1:14" x14ac:dyDescent="0.55000000000000004">
      <c r="A153" s="3">
        <v>147</v>
      </c>
      <c r="B153" s="19">
        <v>147</v>
      </c>
      <c r="C153" s="3"/>
      <c r="D153" s="58"/>
      <c r="E153" s="58"/>
      <c r="F153" s="12"/>
      <c r="G153" s="12"/>
      <c r="H153" s="12"/>
      <c r="I153" s="12"/>
      <c r="J153" s="3"/>
      <c r="K153" s="5">
        <v>2</v>
      </c>
      <c r="L153" s="3"/>
      <c r="M153" s="23"/>
      <c r="N153" s="57"/>
    </row>
    <row r="154" spans="1:14" x14ac:dyDescent="0.55000000000000004">
      <c r="A154" s="3">
        <v>148</v>
      </c>
      <c r="B154" s="19">
        <v>148</v>
      </c>
      <c r="C154" s="3"/>
      <c r="D154" s="58"/>
      <c r="E154" s="58"/>
      <c r="F154" s="12"/>
      <c r="G154" s="12"/>
      <c r="H154" s="12"/>
      <c r="I154" s="12"/>
      <c r="J154" s="3"/>
      <c r="K154" s="5">
        <v>2</v>
      </c>
      <c r="L154" s="3"/>
      <c r="M154" s="23"/>
      <c r="N154" s="57"/>
    </row>
    <row r="155" spans="1:14" x14ac:dyDescent="0.55000000000000004">
      <c r="A155" s="3">
        <v>149</v>
      </c>
      <c r="B155" s="19">
        <v>149</v>
      </c>
      <c r="C155" s="3"/>
      <c r="D155" s="58"/>
      <c r="E155" s="58"/>
      <c r="F155" s="12"/>
      <c r="G155" s="12"/>
      <c r="H155" s="12"/>
      <c r="I155" s="12"/>
      <c r="J155" s="3"/>
      <c r="K155" s="5">
        <v>2</v>
      </c>
      <c r="L155" s="3"/>
      <c r="M155" s="23"/>
      <c r="N155" s="57"/>
    </row>
    <row r="156" spans="1:14" x14ac:dyDescent="0.55000000000000004">
      <c r="A156" s="3">
        <v>150</v>
      </c>
      <c r="B156" s="19">
        <v>150</v>
      </c>
      <c r="C156" s="3"/>
      <c r="D156" s="58"/>
      <c r="E156" s="58"/>
      <c r="F156" s="12"/>
      <c r="G156" s="12"/>
      <c r="H156" s="12"/>
      <c r="I156" s="12"/>
      <c r="J156" s="3"/>
      <c r="K156" s="5">
        <v>2</v>
      </c>
      <c r="L156" s="3"/>
      <c r="M156" s="23"/>
      <c r="N156" s="57"/>
    </row>
    <row r="157" spans="1:14" x14ac:dyDescent="0.55000000000000004">
      <c r="A157" s="3">
        <v>151</v>
      </c>
      <c r="B157" s="19">
        <v>151</v>
      </c>
      <c r="C157" s="3"/>
      <c r="D157" s="58"/>
      <c r="E157" s="58"/>
      <c r="F157" s="12"/>
      <c r="G157" s="12"/>
      <c r="H157" s="12"/>
      <c r="I157" s="12"/>
      <c r="J157" s="3"/>
      <c r="K157" s="5">
        <v>2</v>
      </c>
      <c r="L157" s="3"/>
      <c r="M157" s="23"/>
      <c r="N157" s="57"/>
    </row>
    <row r="158" spans="1:14" x14ac:dyDescent="0.55000000000000004">
      <c r="A158" s="3">
        <v>152</v>
      </c>
      <c r="B158" s="19">
        <v>152</v>
      </c>
      <c r="C158" s="3"/>
      <c r="D158" s="58"/>
      <c r="E158" s="58"/>
      <c r="F158" s="12"/>
      <c r="G158" s="12"/>
      <c r="H158" s="12"/>
      <c r="I158" s="12"/>
      <c r="J158" s="3"/>
      <c r="K158" s="5">
        <v>2</v>
      </c>
      <c r="L158" s="3"/>
      <c r="M158" s="23"/>
      <c r="N158" s="57"/>
    </row>
    <row r="159" spans="1:14" x14ac:dyDescent="0.55000000000000004">
      <c r="A159" s="3">
        <v>153</v>
      </c>
      <c r="B159" s="19">
        <v>153</v>
      </c>
      <c r="C159" s="3"/>
      <c r="D159" s="58"/>
      <c r="E159" s="58"/>
      <c r="F159" s="12"/>
      <c r="G159" s="12"/>
      <c r="H159" s="12"/>
      <c r="I159" s="12"/>
      <c r="J159" s="3"/>
      <c r="K159" s="5">
        <v>2</v>
      </c>
      <c r="L159" s="3"/>
      <c r="M159" s="23"/>
      <c r="N159" s="57"/>
    </row>
    <row r="160" spans="1:14" x14ac:dyDescent="0.55000000000000004">
      <c r="A160" s="3">
        <v>154</v>
      </c>
      <c r="B160" s="19">
        <v>154</v>
      </c>
      <c r="C160" s="3"/>
      <c r="D160" s="58"/>
      <c r="E160" s="58"/>
      <c r="F160" s="12"/>
      <c r="G160" s="12"/>
      <c r="H160" s="12"/>
      <c r="I160" s="12"/>
      <c r="J160" s="3"/>
      <c r="K160" s="5">
        <v>2</v>
      </c>
      <c r="L160" s="3"/>
      <c r="M160" s="23"/>
      <c r="N160" s="57"/>
    </row>
    <row r="161" spans="1:14" x14ac:dyDescent="0.55000000000000004">
      <c r="A161" s="3">
        <v>155</v>
      </c>
      <c r="B161" s="19">
        <v>155</v>
      </c>
      <c r="C161" s="3"/>
      <c r="D161" s="58"/>
      <c r="E161" s="58"/>
      <c r="F161" s="12"/>
      <c r="G161" s="12"/>
      <c r="H161" s="12"/>
      <c r="I161" s="12"/>
      <c r="J161" s="3"/>
      <c r="K161" s="5">
        <v>2</v>
      </c>
      <c r="L161" s="3"/>
      <c r="M161" s="23"/>
      <c r="N161" s="57"/>
    </row>
    <row r="162" spans="1:14" x14ac:dyDescent="0.55000000000000004">
      <c r="A162" s="3">
        <v>156</v>
      </c>
      <c r="B162" s="19">
        <v>156</v>
      </c>
      <c r="C162" s="3"/>
      <c r="D162" s="58"/>
      <c r="E162" s="58"/>
      <c r="F162" s="12"/>
      <c r="G162" s="12"/>
      <c r="H162" s="12"/>
      <c r="I162" s="12"/>
      <c r="J162" s="3"/>
      <c r="K162" s="5">
        <v>2</v>
      </c>
      <c r="L162" s="3"/>
      <c r="M162" s="23"/>
      <c r="N162" s="57"/>
    </row>
    <row r="163" spans="1:14" x14ac:dyDescent="0.55000000000000004">
      <c r="A163" s="3">
        <v>157</v>
      </c>
      <c r="B163" s="19">
        <v>157</v>
      </c>
      <c r="C163" s="3"/>
      <c r="D163" s="58"/>
      <c r="E163" s="58"/>
      <c r="F163" s="12"/>
      <c r="G163" s="12"/>
      <c r="H163" s="12"/>
      <c r="I163" s="12"/>
      <c r="J163" s="3"/>
      <c r="K163" s="5">
        <v>2</v>
      </c>
      <c r="L163" s="3"/>
      <c r="M163" s="23"/>
      <c r="N163" s="57"/>
    </row>
    <row r="164" spans="1:14" x14ac:dyDescent="0.55000000000000004">
      <c r="A164" s="3">
        <v>158</v>
      </c>
      <c r="B164" s="19">
        <v>158</v>
      </c>
      <c r="C164" s="3"/>
      <c r="D164" s="58"/>
      <c r="E164" s="58"/>
      <c r="F164" s="12"/>
      <c r="G164" s="12"/>
      <c r="H164" s="12"/>
      <c r="I164" s="12"/>
      <c r="J164" s="3"/>
      <c r="K164" s="5">
        <v>2</v>
      </c>
      <c r="L164" s="3"/>
      <c r="M164" s="23"/>
      <c r="N164" s="57"/>
    </row>
    <row r="165" spans="1:14" x14ac:dyDescent="0.55000000000000004">
      <c r="A165" s="3">
        <v>159</v>
      </c>
      <c r="B165" s="19">
        <v>159</v>
      </c>
      <c r="C165" s="3"/>
      <c r="D165" s="58"/>
      <c r="E165" s="58"/>
      <c r="F165" s="12"/>
      <c r="G165" s="12"/>
      <c r="H165" s="12"/>
      <c r="I165" s="12"/>
      <c r="J165" s="3"/>
      <c r="K165" s="5">
        <v>2</v>
      </c>
      <c r="L165" s="3"/>
      <c r="M165" s="23"/>
      <c r="N165" s="57"/>
    </row>
    <row r="166" spans="1:14" x14ac:dyDescent="0.55000000000000004">
      <c r="A166" s="3">
        <v>160</v>
      </c>
      <c r="B166" s="19">
        <v>160</v>
      </c>
      <c r="C166" s="3"/>
      <c r="D166" s="58"/>
      <c r="E166" s="58"/>
      <c r="F166" s="12"/>
      <c r="G166" s="12"/>
      <c r="H166" s="12"/>
      <c r="I166" s="12"/>
      <c r="J166" s="3"/>
      <c r="K166" s="5">
        <v>2</v>
      </c>
      <c r="L166" s="3"/>
      <c r="M166" s="23"/>
      <c r="N166" s="57"/>
    </row>
    <row r="167" spans="1:14" x14ac:dyDescent="0.55000000000000004">
      <c r="A167" s="3">
        <v>161</v>
      </c>
      <c r="B167" s="19">
        <v>161</v>
      </c>
      <c r="C167" s="3"/>
      <c r="D167" s="58"/>
      <c r="E167" s="58"/>
      <c r="F167" s="12"/>
      <c r="G167" s="12"/>
      <c r="H167" s="12"/>
      <c r="I167" s="12"/>
      <c r="J167" s="3"/>
      <c r="K167" s="5">
        <v>2</v>
      </c>
      <c r="L167" s="3"/>
      <c r="M167" s="23"/>
      <c r="N167" s="57"/>
    </row>
    <row r="168" spans="1:14" x14ac:dyDescent="0.55000000000000004">
      <c r="A168" s="3">
        <v>162</v>
      </c>
      <c r="B168" s="19">
        <v>162</v>
      </c>
      <c r="C168" s="3"/>
      <c r="D168" s="58"/>
      <c r="E168" s="58"/>
      <c r="F168" s="12"/>
      <c r="G168" s="12"/>
      <c r="H168" s="12"/>
      <c r="I168" s="12"/>
      <c r="J168" s="3"/>
      <c r="K168" s="5">
        <v>2</v>
      </c>
      <c r="L168" s="3"/>
      <c r="M168" s="23"/>
      <c r="N168" s="57"/>
    </row>
    <row r="169" spans="1:14" x14ac:dyDescent="0.55000000000000004">
      <c r="A169" s="3">
        <v>163</v>
      </c>
      <c r="B169" s="19">
        <v>163</v>
      </c>
      <c r="C169" s="3"/>
      <c r="D169" s="58"/>
      <c r="E169" s="58"/>
      <c r="F169" s="12"/>
      <c r="G169" s="12"/>
      <c r="H169" s="12"/>
      <c r="I169" s="12"/>
      <c r="J169" s="3"/>
      <c r="K169" s="5">
        <v>2</v>
      </c>
      <c r="L169" s="3"/>
      <c r="M169" s="23"/>
      <c r="N169" s="57"/>
    </row>
    <row r="170" spans="1:14" x14ac:dyDescent="0.55000000000000004">
      <c r="A170" s="3">
        <v>164</v>
      </c>
      <c r="B170" s="19">
        <v>164</v>
      </c>
      <c r="C170" s="3"/>
      <c r="D170" s="58"/>
      <c r="E170" s="58"/>
      <c r="F170" s="12"/>
      <c r="G170" s="12"/>
      <c r="H170" s="12"/>
      <c r="I170" s="12"/>
      <c r="J170" s="3"/>
      <c r="K170" s="5">
        <v>2</v>
      </c>
      <c r="L170" s="3"/>
      <c r="M170" s="23"/>
      <c r="N170" s="57"/>
    </row>
    <row r="171" spans="1:14" x14ac:dyDescent="0.55000000000000004">
      <c r="A171" s="3">
        <v>165</v>
      </c>
      <c r="B171" s="19">
        <v>165</v>
      </c>
      <c r="C171" s="3"/>
      <c r="D171" s="58"/>
      <c r="E171" s="58"/>
      <c r="F171" s="12"/>
      <c r="G171" s="12"/>
      <c r="H171" s="12"/>
      <c r="I171" s="12"/>
      <c r="J171" s="3"/>
      <c r="K171" s="5">
        <v>2</v>
      </c>
      <c r="L171" s="3"/>
      <c r="M171" s="23"/>
      <c r="N171" s="57"/>
    </row>
    <row r="172" spans="1:14" x14ac:dyDescent="0.55000000000000004">
      <c r="A172" s="3">
        <v>166</v>
      </c>
      <c r="B172" s="19">
        <v>166</v>
      </c>
      <c r="C172" s="3"/>
      <c r="D172" s="58"/>
      <c r="E172" s="58"/>
      <c r="F172" s="12"/>
      <c r="G172" s="12"/>
      <c r="H172" s="12"/>
      <c r="I172" s="12"/>
      <c r="J172" s="3"/>
      <c r="K172" s="5">
        <v>2</v>
      </c>
      <c r="L172" s="3"/>
      <c r="M172" s="23"/>
      <c r="N172" s="57"/>
    </row>
    <row r="173" spans="1:14" x14ac:dyDescent="0.55000000000000004">
      <c r="A173" s="3">
        <v>167</v>
      </c>
      <c r="B173" s="19">
        <v>167</v>
      </c>
      <c r="C173" s="3"/>
      <c r="D173" s="58"/>
      <c r="E173" s="58"/>
      <c r="F173" s="12"/>
      <c r="G173" s="12"/>
      <c r="H173" s="12"/>
      <c r="I173" s="12"/>
      <c r="J173" s="3"/>
      <c r="K173" s="5">
        <v>2</v>
      </c>
      <c r="L173" s="3"/>
      <c r="M173" s="23"/>
      <c r="N173" s="57"/>
    </row>
    <row r="174" spans="1:14" x14ac:dyDescent="0.55000000000000004">
      <c r="A174" s="3">
        <v>168</v>
      </c>
      <c r="B174" s="19">
        <v>168</v>
      </c>
      <c r="C174" s="3"/>
      <c r="D174" s="58"/>
      <c r="E174" s="58"/>
      <c r="F174" s="12"/>
      <c r="G174" s="12"/>
      <c r="H174" s="12"/>
      <c r="I174" s="12"/>
      <c r="J174" s="3"/>
      <c r="K174" s="5">
        <v>2</v>
      </c>
      <c r="L174" s="3"/>
      <c r="M174" s="23"/>
      <c r="N174" s="57"/>
    </row>
    <row r="175" spans="1:14" x14ac:dyDescent="0.55000000000000004">
      <c r="A175" s="3">
        <v>169</v>
      </c>
      <c r="B175" s="19">
        <v>169</v>
      </c>
      <c r="C175" s="3"/>
      <c r="D175" s="58"/>
      <c r="E175" s="58"/>
      <c r="F175" s="12"/>
      <c r="G175" s="12"/>
      <c r="H175" s="12"/>
      <c r="I175" s="12"/>
      <c r="J175" s="3"/>
      <c r="K175" s="5">
        <v>2</v>
      </c>
      <c r="L175" s="3"/>
      <c r="M175" s="23"/>
      <c r="N175" s="57"/>
    </row>
    <row r="176" spans="1:14" x14ac:dyDescent="0.55000000000000004">
      <c r="A176" s="3">
        <v>170</v>
      </c>
      <c r="B176" s="19">
        <v>170</v>
      </c>
      <c r="C176" s="3"/>
      <c r="D176" s="58"/>
      <c r="E176" s="58"/>
      <c r="F176" s="12"/>
      <c r="G176" s="12"/>
      <c r="H176" s="12"/>
      <c r="I176" s="12"/>
      <c r="J176" s="3"/>
      <c r="K176" s="5">
        <v>2</v>
      </c>
      <c r="L176" s="3"/>
      <c r="M176" s="23"/>
      <c r="N176" s="57"/>
    </row>
    <row r="177" spans="1:14" x14ac:dyDescent="0.55000000000000004">
      <c r="A177" s="3">
        <v>171</v>
      </c>
      <c r="B177" s="19">
        <v>171</v>
      </c>
      <c r="C177" s="3"/>
      <c r="D177" s="58"/>
      <c r="E177" s="58"/>
      <c r="F177" s="12"/>
      <c r="G177" s="12"/>
      <c r="H177" s="12"/>
      <c r="I177" s="12"/>
      <c r="J177" s="3"/>
      <c r="K177" s="5">
        <v>2</v>
      </c>
      <c r="L177" s="3"/>
      <c r="M177" s="23"/>
      <c r="N177" s="57"/>
    </row>
    <row r="178" spans="1:14" x14ac:dyDescent="0.55000000000000004">
      <c r="A178" s="3">
        <v>172</v>
      </c>
      <c r="B178" s="19">
        <v>172</v>
      </c>
      <c r="C178" s="3"/>
      <c r="D178" s="58"/>
      <c r="E178" s="58"/>
      <c r="F178" s="12"/>
      <c r="G178" s="12"/>
      <c r="H178" s="12"/>
      <c r="I178" s="12"/>
      <c r="J178" s="3"/>
      <c r="K178" s="5">
        <v>2</v>
      </c>
      <c r="L178" s="3"/>
      <c r="M178" s="23"/>
      <c r="N178" s="57"/>
    </row>
    <row r="179" spans="1:14" x14ac:dyDescent="0.55000000000000004">
      <c r="A179" s="3">
        <v>173</v>
      </c>
      <c r="B179" s="19">
        <v>173</v>
      </c>
      <c r="C179" s="3"/>
      <c r="D179" s="58"/>
      <c r="E179" s="58"/>
      <c r="F179" s="12"/>
      <c r="G179" s="12"/>
      <c r="H179" s="12"/>
      <c r="I179" s="12"/>
      <c r="J179" s="3"/>
      <c r="K179" s="5">
        <v>2</v>
      </c>
      <c r="L179" s="3"/>
      <c r="M179" s="23"/>
      <c r="N179" s="57"/>
    </row>
    <row r="180" spans="1:14" x14ac:dyDescent="0.55000000000000004">
      <c r="A180" s="3">
        <v>174</v>
      </c>
      <c r="B180" s="19">
        <v>174</v>
      </c>
      <c r="C180" s="3"/>
      <c r="D180" s="58"/>
      <c r="E180" s="58"/>
      <c r="F180" s="12"/>
      <c r="G180" s="12"/>
      <c r="H180" s="12"/>
      <c r="I180" s="12"/>
      <c r="J180" s="3"/>
      <c r="K180" s="5">
        <v>2</v>
      </c>
      <c r="L180" s="3"/>
      <c r="M180" s="23"/>
      <c r="N180" s="57"/>
    </row>
    <row r="181" spans="1:14" x14ac:dyDescent="0.55000000000000004">
      <c r="A181" s="3">
        <v>175</v>
      </c>
      <c r="B181" s="19">
        <v>175</v>
      </c>
      <c r="C181" s="3"/>
      <c r="D181" s="58"/>
      <c r="E181" s="58"/>
      <c r="F181" s="12"/>
      <c r="G181" s="12"/>
      <c r="H181" s="12"/>
      <c r="I181" s="12"/>
      <c r="J181" s="3"/>
      <c r="K181" s="5">
        <v>2</v>
      </c>
      <c r="L181" s="3"/>
      <c r="M181" s="23"/>
      <c r="N181" s="57"/>
    </row>
    <row r="182" spans="1:14" x14ac:dyDescent="0.55000000000000004">
      <c r="A182" s="3">
        <v>176</v>
      </c>
      <c r="B182" s="19">
        <v>176</v>
      </c>
      <c r="C182" s="3"/>
      <c r="D182" s="58"/>
      <c r="E182" s="58"/>
      <c r="F182" s="12"/>
      <c r="G182" s="12"/>
      <c r="H182" s="12"/>
      <c r="I182" s="12"/>
      <c r="J182" s="3"/>
      <c r="K182" s="5">
        <v>2</v>
      </c>
      <c r="L182" s="3"/>
      <c r="M182" s="23"/>
      <c r="N182" s="57"/>
    </row>
    <row r="183" spans="1:14" x14ac:dyDescent="0.55000000000000004">
      <c r="A183" s="3">
        <v>177</v>
      </c>
      <c r="B183" s="19">
        <v>177</v>
      </c>
      <c r="C183" s="3"/>
      <c r="D183" s="58"/>
      <c r="E183" s="58"/>
      <c r="F183" s="12"/>
      <c r="G183" s="12"/>
      <c r="H183" s="12"/>
      <c r="I183" s="12"/>
      <c r="J183" s="3"/>
      <c r="K183" s="5">
        <v>2</v>
      </c>
      <c r="L183" s="3"/>
      <c r="M183" s="23"/>
      <c r="N183" s="57"/>
    </row>
    <row r="184" spans="1:14" x14ac:dyDescent="0.55000000000000004">
      <c r="A184" s="3">
        <v>178</v>
      </c>
      <c r="B184" s="19">
        <v>178</v>
      </c>
      <c r="C184" s="3"/>
      <c r="D184" s="58"/>
      <c r="E184" s="58"/>
      <c r="F184" s="12"/>
      <c r="G184" s="12"/>
      <c r="H184" s="12"/>
      <c r="I184" s="12"/>
      <c r="J184" s="3"/>
      <c r="K184" s="5">
        <v>2</v>
      </c>
      <c r="L184" s="3"/>
      <c r="M184" s="23"/>
      <c r="N184" s="57"/>
    </row>
    <row r="185" spans="1:14" x14ac:dyDescent="0.55000000000000004">
      <c r="A185" s="3">
        <v>179</v>
      </c>
      <c r="B185" s="19">
        <v>179</v>
      </c>
      <c r="C185" s="3"/>
      <c r="D185" s="58"/>
      <c r="E185" s="58"/>
      <c r="F185" s="12"/>
      <c r="G185" s="12"/>
      <c r="H185" s="12"/>
      <c r="I185" s="12"/>
      <c r="J185" s="3"/>
      <c r="K185" s="5">
        <v>2</v>
      </c>
      <c r="L185" s="3"/>
      <c r="M185" s="23"/>
      <c r="N185" s="57"/>
    </row>
    <row r="186" spans="1:14" x14ac:dyDescent="0.55000000000000004">
      <c r="A186" s="3">
        <v>180</v>
      </c>
      <c r="B186" s="19">
        <v>180</v>
      </c>
      <c r="C186" s="3"/>
      <c r="D186" s="58"/>
      <c r="E186" s="58"/>
      <c r="F186" s="12"/>
      <c r="G186" s="12"/>
      <c r="H186" s="12"/>
      <c r="I186" s="12"/>
      <c r="J186" s="3"/>
      <c r="K186" s="5">
        <v>2</v>
      </c>
      <c r="L186" s="3"/>
      <c r="M186" s="23"/>
      <c r="N186" s="57"/>
    </row>
    <row r="187" spans="1:14" x14ac:dyDescent="0.55000000000000004">
      <c r="A187" s="3">
        <v>181</v>
      </c>
      <c r="B187" s="19">
        <v>181</v>
      </c>
      <c r="C187" s="3"/>
      <c r="D187" s="58"/>
      <c r="E187" s="58"/>
      <c r="F187" s="12"/>
      <c r="G187" s="12"/>
      <c r="H187" s="12"/>
      <c r="I187" s="12"/>
      <c r="J187" s="3"/>
      <c r="K187" s="5">
        <v>2</v>
      </c>
      <c r="L187" s="3"/>
      <c r="M187" s="23"/>
      <c r="N187" s="57"/>
    </row>
    <row r="188" spans="1:14" x14ac:dyDescent="0.55000000000000004">
      <c r="A188" s="3">
        <v>182</v>
      </c>
      <c r="B188" s="19">
        <v>182</v>
      </c>
      <c r="C188" s="3"/>
      <c r="D188" s="58"/>
      <c r="E188" s="58"/>
      <c r="F188" s="12"/>
      <c r="G188" s="12"/>
      <c r="H188" s="12"/>
      <c r="I188" s="12"/>
      <c r="J188" s="3"/>
      <c r="K188" s="5">
        <v>2</v>
      </c>
      <c r="L188" s="3"/>
      <c r="M188" s="23"/>
      <c r="N188" s="57"/>
    </row>
    <row r="189" spans="1:14" x14ac:dyDescent="0.55000000000000004">
      <c r="A189" s="3">
        <v>183</v>
      </c>
      <c r="B189" s="19">
        <v>183</v>
      </c>
      <c r="C189" s="3"/>
      <c r="D189" s="58"/>
      <c r="E189" s="58"/>
      <c r="F189" s="12"/>
      <c r="G189" s="12"/>
      <c r="H189" s="12"/>
      <c r="I189" s="12"/>
      <c r="J189" s="3"/>
      <c r="K189" s="5">
        <v>2</v>
      </c>
      <c r="L189" s="3"/>
      <c r="M189" s="23"/>
      <c r="N189" s="57"/>
    </row>
    <row r="190" spans="1:14" x14ac:dyDescent="0.55000000000000004">
      <c r="A190" s="3">
        <v>184</v>
      </c>
      <c r="B190" s="19">
        <v>184</v>
      </c>
      <c r="C190" s="3"/>
      <c r="D190" s="58"/>
      <c r="E190" s="58"/>
      <c r="F190" s="12"/>
      <c r="G190" s="12"/>
      <c r="H190" s="12"/>
      <c r="I190" s="12"/>
      <c r="J190" s="3"/>
      <c r="K190" s="5">
        <v>2</v>
      </c>
      <c r="L190" s="3"/>
      <c r="M190" s="23"/>
      <c r="N190" s="57"/>
    </row>
    <row r="191" spans="1:14" x14ac:dyDescent="0.55000000000000004">
      <c r="A191" s="3">
        <v>185</v>
      </c>
      <c r="B191" s="19">
        <v>185</v>
      </c>
      <c r="C191" s="3"/>
      <c r="D191" s="58"/>
      <c r="E191" s="58"/>
      <c r="F191" s="12"/>
      <c r="G191" s="12"/>
      <c r="H191" s="12"/>
      <c r="I191" s="12"/>
      <c r="J191" s="3"/>
      <c r="K191" s="5">
        <v>2</v>
      </c>
      <c r="L191" s="3"/>
      <c r="M191" s="23"/>
      <c r="N191" s="57"/>
    </row>
    <row r="192" spans="1:14" x14ac:dyDescent="0.55000000000000004">
      <c r="A192" s="3">
        <v>186</v>
      </c>
      <c r="B192" s="19">
        <v>186</v>
      </c>
      <c r="C192" s="3"/>
      <c r="D192" s="58"/>
      <c r="E192" s="58"/>
      <c r="F192" s="12"/>
      <c r="G192" s="12"/>
      <c r="H192" s="12"/>
      <c r="I192" s="12"/>
      <c r="J192" s="3"/>
      <c r="K192" s="5">
        <v>2</v>
      </c>
      <c r="L192" s="3"/>
      <c r="M192" s="23"/>
      <c r="N192" s="57"/>
    </row>
    <row r="193" spans="1:14" x14ac:dyDescent="0.55000000000000004">
      <c r="A193" s="3">
        <v>187</v>
      </c>
      <c r="B193" s="19">
        <v>187</v>
      </c>
      <c r="C193" s="3"/>
      <c r="D193" s="58"/>
      <c r="E193" s="58"/>
      <c r="F193" s="12"/>
      <c r="G193" s="12"/>
      <c r="H193" s="12"/>
      <c r="I193" s="12"/>
      <c r="J193" s="3"/>
      <c r="K193" s="5">
        <v>2</v>
      </c>
      <c r="L193" s="3"/>
      <c r="M193" s="23"/>
      <c r="N193" s="57"/>
    </row>
    <row r="194" spans="1:14" x14ac:dyDescent="0.55000000000000004">
      <c r="A194" s="3">
        <v>188</v>
      </c>
      <c r="B194" s="19">
        <v>188</v>
      </c>
      <c r="C194" s="3"/>
      <c r="D194" s="58"/>
      <c r="E194" s="58"/>
      <c r="F194" s="12"/>
      <c r="G194" s="12"/>
      <c r="H194" s="12"/>
      <c r="I194" s="12"/>
      <c r="J194" s="3"/>
      <c r="K194" s="5">
        <v>2</v>
      </c>
      <c r="L194" s="3"/>
      <c r="M194" s="23"/>
      <c r="N194" s="57"/>
    </row>
    <row r="195" spans="1:14" x14ac:dyDescent="0.55000000000000004">
      <c r="A195" s="3">
        <v>189</v>
      </c>
      <c r="B195" s="19">
        <v>189</v>
      </c>
      <c r="C195" s="3"/>
      <c r="D195" s="58"/>
      <c r="E195" s="58"/>
      <c r="F195" s="12"/>
      <c r="G195" s="12"/>
      <c r="H195" s="12"/>
      <c r="I195" s="12"/>
      <c r="J195" s="3"/>
      <c r="K195" s="5">
        <v>2</v>
      </c>
      <c r="L195" s="3"/>
      <c r="M195" s="23"/>
      <c r="N195" s="57"/>
    </row>
    <row r="196" spans="1:14" x14ac:dyDescent="0.55000000000000004">
      <c r="A196" s="3">
        <v>190</v>
      </c>
      <c r="B196" s="19">
        <v>190</v>
      </c>
      <c r="C196" s="3"/>
      <c r="D196" s="58"/>
      <c r="E196" s="58"/>
      <c r="F196" s="12"/>
      <c r="G196" s="12"/>
      <c r="H196" s="12"/>
      <c r="I196" s="12"/>
      <c r="J196" s="3"/>
      <c r="K196" s="5">
        <v>2</v>
      </c>
      <c r="L196" s="3"/>
      <c r="M196" s="23"/>
      <c r="N196" s="57"/>
    </row>
    <row r="197" spans="1:14" x14ac:dyDescent="0.55000000000000004">
      <c r="A197" s="3">
        <v>191</v>
      </c>
      <c r="B197" s="19">
        <v>191</v>
      </c>
      <c r="C197" s="3"/>
      <c r="D197" s="58"/>
      <c r="E197" s="58"/>
      <c r="F197" s="12"/>
      <c r="G197" s="12"/>
      <c r="H197" s="12"/>
      <c r="I197" s="12"/>
      <c r="J197" s="3"/>
      <c r="K197" s="5">
        <v>2</v>
      </c>
      <c r="L197" s="3"/>
      <c r="M197" s="23"/>
      <c r="N197" s="57"/>
    </row>
    <row r="198" spans="1:14" x14ac:dyDescent="0.55000000000000004">
      <c r="A198" s="3">
        <v>192</v>
      </c>
      <c r="B198" s="19">
        <v>192</v>
      </c>
      <c r="C198" s="3"/>
      <c r="D198" s="58"/>
      <c r="E198" s="58"/>
      <c r="F198" s="12"/>
      <c r="G198" s="12"/>
      <c r="H198" s="12"/>
      <c r="I198" s="12"/>
      <c r="J198" s="3"/>
      <c r="K198" s="5">
        <v>2</v>
      </c>
      <c r="L198" s="3"/>
      <c r="M198" s="23"/>
      <c r="N198" s="57"/>
    </row>
    <row r="199" spans="1:14" x14ac:dyDescent="0.55000000000000004">
      <c r="A199" s="3">
        <v>193</v>
      </c>
      <c r="B199" s="19">
        <v>193</v>
      </c>
      <c r="C199" s="3"/>
      <c r="D199" s="58"/>
      <c r="E199" s="58"/>
      <c r="F199" s="12"/>
      <c r="G199" s="12"/>
      <c r="H199" s="12"/>
      <c r="I199" s="12"/>
      <c r="J199" s="3"/>
      <c r="K199" s="5">
        <v>2</v>
      </c>
      <c r="L199" s="3"/>
      <c r="M199" s="23"/>
      <c r="N199" s="57"/>
    </row>
    <row r="200" spans="1:14" x14ac:dyDescent="0.55000000000000004">
      <c r="A200" s="3">
        <v>194</v>
      </c>
      <c r="B200" s="19">
        <v>194</v>
      </c>
      <c r="C200" s="3"/>
      <c r="D200" s="58"/>
      <c r="E200" s="58"/>
      <c r="F200" s="12"/>
      <c r="G200" s="12"/>
      <c r="H200" s="12"/>
      <c r="I200" s="12"/>
      <c r="J200" s="3"/>
      <c r="K200" s="5">
        <v>2</v>
      </c>
      <c r="L200" s="3"/>
      <c r="M200" s="23"/>
      <c r="N200" s="57"/>
    </row>
    <row r="201" spans="1:14" x14ac:dyDescent="0.55000000000000004">
      <c r="A201" s="3">
        <v>195</v>
      </c>
      <c r="B201" s="19">
        <v>195</v>
      </c>
      <c r="C201" s="3"/>
      <c r="D201" s="58"/>
      <c r="E201" s="58"/>
      <c r="F201" s="12"/>
      <c r="G201" s="12"/>
      <c r="H201" s="12"/>
      <c r="I201" s="12"/>
      <c r="J201" s="3"/>
      <c r="K201" s="5">
        <v>2</v>
      </c>
      <c r="L201" s="3"/>
      <c r="M201" s="23"/>
      <c r="N201" s="57"/>
    </row>
    <row r="202" spans="1:14" x14ac:dyDescent="0.55000000000000004">
      <c r="A202" s="3">
        <v>196</v>
      </c>
      <c r="B202" s="19">
        <v>196</v>
      </c>
      <c r="C202" s="3"/>
      <c r="D202" s="58"/>
      <c r="E202" s="58"/>
      <c r="F202" s="12"/>
      <c r="G202" s="12"/>
      <c r="H202" s="12"/>
      <c r="I202" s="12"/>
      <c r="J202" s="3"/>
      <c r="K202" s="5">
        <v>2</v>
      </c>
      <c r="L202" s="3"/>
      <c r="M202" s="23"/>
      <c r="N202" s="57"/>
    </row>
    <row r="203" spans="1:14" x14ac:dyDescent="0.55000000000000004">
      <c r="A203" s="3">
        <v>197</v>
      </c>
      <c r="B203" s="19">
        <v>197</v>
      </c>
      <c r="C203" s="3"/>
      <c r="D203" s="58"/>
      <c r="E203" s="58"/>
      <c r="F203" s="12"/>
      <c r="G203" s="12"/>
      <c r="H203" s="12"/>
      <c r="I203" s="12"/>
      <c r="J203" s="3"/>
      <c r="K203" s="5">
        <v>2</v>
      </c>
      <c r="L203" s="3"/>
      <c r="M203" s="23"/>
      <c r="N203" s="57"/>
    </row>
    <row r="204" spans="1:14" x14ac:dyDescent="0.55000000000000004">
      <c r="A204" s="3">
        <v>198</v>
      </c>
      <c r="B204" s="19">
        <v>198</v>
      </c>
      <c r="C204" s="3"/>
      <c r="D204" s="58"/>
      <c r="E204" s="58"/>
      <c r="F204" s="12"/>
      <c r="G204" s="12"/>
      <c r="H204" s="12"/>
      <c r="I204" s="12"/>
      <c r="J204" s="3"/>
      <c r="K204" s="5">
        <v>2</v>
      </c>
      <c r="L204" s="3"/>
      <c r="M204" s="23"/>
      <c r="N204" s="57"/>
    </row>
    <row r="205" spans="1:14" x14ac:dyDescent="0.55000000000000004">
      <c r="A205" s="3">
        <v>199</v>
      </c>
      <c r="B205" s="19">
        <v>199</v>
      </c>
      <c r="C205" s="3"/>
      <c r="D205" s="58"/>
      <c r="E205" s="58"/>
      <c r="F205" s="12"/>
      <c r="G205" s="12"/>
      <c r="H205" s="12"/>
      <c r="I205" s="12"/>
      <c r="J205" s="3"/>
      <c r="K205" s="5">
        <v>2</v>
      </c>
      <c r="L205" s="3"/>
      <c r="M205" s="23"/>
      <c r="N205" s="57"/>
    </row>
    <row r="206" spans="1:14" x14ac:dyDescent="0.55000000000000004">
      <c r="A206" s="3">
        <v>200</v>
      </c>
      <c r="B206" s="19">
        <v>200</v>
      </c>
      <c r="C206" s="3"/>
      <c r="D206" s="58"/>
      <c r="E206" s="58"/>
      <c r="F206" s="12"/>
      <c r="G206" s="12"/>
      <c r="H206" s="12"/>
      <c r="I206" s="12"/>
      <c r="J206" s="3"/>
      <c r="K206" s="5">
        <v>2</v>
      </c>
      <c r="L206" s="3"/>
      <c r="M206" s="23"/>
      <c r="N206" s="57"/>
    </row>
    <row r="207" spans="1:14" x14ac:dyDescent="0.55000000000000004">
      <c r="A207" s="3">
        <v>201</v>
      </c>
      <c r="B207" s="19">
        <v>201</v>
      </c>
      <c r="C207" s="3"/>
      <c r="D207" s="58"/>
      <c r="E207" s="58"/>
      <c r="F207" s="12"/>
      <c r="G207" s="12"/>
      <c r="H207" s="12"/>
      <c r="I207" s="12"/>
      <c r="J207" s="3"/>
      <c r="K207" s="5">
        <v>2</v>
      </c>
      <c r="L207" s="3"/>
      <c r="M207" s="23"/>
      <c r="N207" s="57"/>
    </row>
    <row r="208" spans="1:14" x14ac:dyDescent="0.55000000000000004">
      <c r="A208" s="3">
        <v>202</v>
      </c>
      <c r="B208" s="19">
        <v>202</v>
      </c>
      <c r="C208" s="3"/>
      <c r="D208" s="58"/>
      <c r="E208" s="58"/>
      <c r="F208" s="12"/>
      <c r="G208" s="12"/>
      <c r="H208" s="12"/>
      <c r="I208" s="12"/>
      <c r="J208" s="3"/>
      <c r="K208" s="5">
        <v>2</v>
      </c>
      <c r="L208" s="3"/>
      <c r="M208" s="23"/>
      <c r="N208" s="57"/>
    </row>
    <row r="209" spans="1:14" x14ac:dyDescent="0.55000000000000004">
      <c r="A209" s="3">
        <v>203</v>
      </c>
      <c r="B209" s="19">
        <v>203</v>
      </c>
      <c r="C209" s="3"/>
      <c r="D209" s="58"/>
      <c r="E209" s="58"/>
      <c r="F209" s="12"/>
      <c r="G209" s="12"/>
      <c r="H209" s="12"/>
      <c r="I209" s="12"/>
      <c r="J209" s="3"/>
      <c r="K209" s="5">
        <v>2</v>
      </c>
      <c r="L209" s="3"/>
      <c r="M209" s="23"/>
      <c r="N209" s="57"/>
    </row>
    <row r="210" spans="1:14" x14ac:dyDescent="0.55000000000000004">
      <c r="A210" s="3">
        <v>204</v>
      </c>
      <c r="B210" s="19">
        <v>204</v>
      </c>
      <c r="C210" s="3"/>
      <c r="D210" s="58"/>
      <c r="E210" s="58"/>
      <c r="F210" s="12"/>
      <c r="G210" s="12"/>
      <c r="H210" s="12"/>
      <c r="I210" s="12"/>
      <c r="J210" s="3"/>
      <c r="K210" s="5">
        <v>2</v>
      </c>
      <c r="L210" s="3"/>
      <c r="M210" s="23"/>
      <c r="N210" s="57"/>
    </row>
    <row r="211" spans="1:14" x14ac:dyDescent="0.55000000000000004">
      <c r="A211" s="3">
        <v>205</v>
      </c>
      <c r="B211" s="19">
        <v>205</v>
      </c>
      <c r="C211" s="3"/>
      <c r="D211" s="58"/>
      <c r="E211" s="58"/>
      <c r="F211" s="12"/>
      <c r="G211" s="12"/>
      <c r="H211" s="12"/>
      <c r="I211" s="12"/>
      <c r="J211" s="3"/>
      <c r="K211" s="5">
        <v>2</v>
      </c>
      <c r="L211" s="3"/>
      <c r="M211" s="23"/>
      <c r="N211" s="57"/>
    </row>
    <row r="212" spans="1:14" x14ac:dyDescent="0.55000000000000004">
      <c r="A212" s="3">
        <v>206</v>
      </c>
      <c r="B212" s="19">
        <v>206</v>
      </c>
      <c r="C212" s="3"/>
      <c r="D212" s="58"/>
      <c r="E212" s="58"/>
      <c r="F212" s="12"/>
      <c r="G212" s="12"/>
      <c r="H212" s="12"/>
      <c r="I212" s="12"/>
      <c r="J212" s="3"/>
      <c r="K212" s="5">
        <v>2</v>
      </c>
      <c r="L212" s="3"/>
      <c r="M212" s="23"/>
      <c r="N212" s="57"/>
    </row>
    <row r="213" spans="1:14" x14ac:dyDescent="0.55000000000000004">
      <c r="A213" s="3">
        <v>207</v>
      </c>
      <c r="B213" s="19">
        <v>207</v>
      </c>
      <c r="C213" s="3"/>
      <c r="D213" s="58"/>
      <c r="E213" s="58"/>
      <c r="F213" s="12"/>
      <c r="G213" s="12"/>
      <c r="H213" s="12"/>
      <c r="I213" s="12"/>
      <c r="J213" s="3"/>
      <c r="K213" s="5">
        <v>2</v>
      </c>
      <c r="L213" s="3"/>
      <c r="M213" s="23"/>
      <c r="N213" s="57"/>
    </row>
    <row r="214" spans="1:14" x14ac:dyDescent="0.55000000000000004">
      <c r="A214" s="3">
        <v>208</v>
      </c>
      <c r="B214" s="19">
        <v>208</v>
      </c>
      <c r="C214" s="3"/>
      <c r="D214" s="58"/>
      <c r="E214" s="58"/>
      <c r="F214" s="12"/>
      <c r="G214" s="12"/>
      <c r="H214" s="12"/>
      <c r="I214" s="12"/>
      <c r="J214" s="3"/>
      <c r="K214" s="5">
        <v>2</v>
      </c>
      <c r="L214" s="3"/>
      <c r="M214" s="23"/>
      <c r="N214" s="57"/>
    </row>
    <row r="215" spans="1:14" x14ac:dyDescent="0.55000000000000004">
      <c r="A215" s="3">
        <v>209</v>
      </c>
      <c r="B215" s="19">
        <v>209</v>
      </c>
      <c r="C215" s="3"/>
      <c r="D215" s="58"/>
      <c r="E215" s="58"/>
      <c r="F215" s="12"/>
      <c r="G215" s="12"/>
      <c r="H215" s="12"/>
      <c r="I215" s="12"/>
      <c r="J215" s="3"/>
      <c r="K215" s="5">
        <v>2</v>
      </c>
      <c r="L215" s="3"/>
      <c r="M215" s="23"/>
      <c r="N215" s="57"/>
    </row>
    <row r="216" spans="1:14" x14ac:dyDescent="0.55000000000000004">
      <c r="A216" s="3">
        <v>210</v>
      </c>
      <c r="B216" s="19">
        <v>210</v>
      </c>
      <c r="C216" s="3"/>
      <c r="D216" s="58"/>
      <c r="E216" s="58"/>
      <c r="F216" s="12"/>
      <c r="G216" s="12"/>
      <c r="H216" s="12"/>
      <c r="I216" s="12"/>
      <c r="J216" s="3"/>
      <c r="K216" s="5">
        <v>2</v>
      </c>
      <c r="L216" s="3"/>
      <c r="M216" s="23"/>
      <c r="N216" s="57"/>
    </row>
    <row r="217" spans="1:14" x14ac:dyDescent="0.55000000000000004">
      <c r="A217" s="3">
        <v>211</v>
      </c>
      <c r="B217" s="19">
        <v>211</v>
      </c>
      <c r="C217" s="3"/>
      <c r="D217" s="58"/>
      <c r="E217" s="58"/>
      <c r="F217" s="12"/>
      <c r="G217" s="12"/>
      <c r="H217" s="12"/>
      <c r="I217" s="12"/>
      <c r="J217" s="3"/>
      <c r="K217" s="5">
        <v>2</v>
      </c>
      <c r="L217" s="3"/>
      <c r="M217" s="23"/>
      <c r="N217" s="57"/>
    </row>
    <row r="218" spans="1:14" x14ac:dyDescent="0.55000000000000004">
      <c r="A218" s="3">
        <v>212</v>
      </c>
      <c r="B218" s="19">
        <v>212</v>
      </c>
      <c r="C218" s="3"/>
      <c r="D218" s="58"/>
      <c r="E218" s="58"/>
      <c r="F218" s="12"/>
      <c r="G218" s="12"/>
      <c r="H218" s="12"/>
      <c r="I218" s="12"/>
      <c r="J218" s="3"/>
      <c r="K218" s="5">
        <v>2</v>
      </c>
      <c r="L218" s="3"/>
      <c r="M218" s="23"/>
      <c r="N218" s="57"/>
    </row>
    <row r="219" spans="1:14" x14ac:dyDescent="0.55000000000000004">
      <c r="A219" s="3">
        <v>213</v>
      </c>
      <c r="B219" s="19">
        <v>213</v>
      </c>
      <c r="C219" s="3"/>
      <c r="D219" s="58"/>
      <c r="E219" s="58"/>
      <c r="F219" s="12"/>
      <c r="G219" s="12"/>
      <c r="H219" s="12"/>
      <c r="I219" s="12"/>
      <c r="J219" s="3"/>
      <c r="K219" s="5">
        <v>2</v>
      </c>
      <c r="L219" s="3"/>
      <c r="M219" s="23"/>
      <c r="N219" s="57"/>
    </row>
    <row r="220" spans="1:14" x14ac:dyDescent="0.55000000000000004">
      <c r="A220" s="3">
        <v>214</v>
      </c>
      <c r="B220" s="19">
        <v>214</v>
      </c>
      <c r="C220" s="3"/>
      <c r="D220" s="58"/>
      <c r="E220" s="58"/>
      <c r="F220" s="12"/>
      <c r="G220" s="12"/>
      <c r="H220" s="12"/>
      <c r="I220" s="12"/>
      <c r="J220" s="3"/>
      <c r="K220" s="5">
        <v>2</v>
      </c>
      <c r="L220" s="3"/>
      <c r="M220" s="23"/>
      <c r="N220" s="57"/>
    </row>
    <row r="221" spans="1:14" x14ac:dyDescent="0.55000000000000004">
      <c r="A221" s="3">
        <v>215</v>
      </c>
      <c r="B221" s="19">
        <v>215</v>
      </c>
      <c r="C221" s="3"/>
      <c r="D221" s="58"/>
      <c r="E221" s="58"/>
      <c r="F221" s="12"/>
      <c r="G221" s="12"/>
      <c r="H221" s="12"/>
      <c r="I221" s="12"/>
      <c r="J221" s="3"/>
      <c r="K221" s="5">
        <v>2</v>
      </c>
      <c r="L221" s="3"/>
      <c r="M221" s="23"/>
      <c r="N221" s="57"/>
    </row>
    <row r="222" spans="1:14" x14ac:dyDescent="0.55000000000000004">
      <c r="A222" s="3">
        <v>216</v>
      </c>
      <c r="B222" s="19">
        <v>216</v>
      </c>
      <c r="C222" s="3"/>
      <c r="D222" s="58"/>
      <c r="E222" s="58"/>
      <c r="F222" s="12"/>
      <c r="G222" s="12"/>
      <c r="H222" s="12"/>
      <c r="I222" s="12"/>
      <c r="J222" s="3"/>
      <c r="K222" s="5">
        <v>2</v>
      </c>
      <c r="L222" s="3"/>
      <c r="M222" s="23"/>
      <c r="N222" s="57"/>
    </row>
    <row r="223" spans="1:14" x14ac:dyDescent="0.55000000000000004">
      <c r="A223" s="3">
        <v>217</v>
      </c>
      <c r="B223" s="19">
        <v>217</v>
      </c>
      <c r="C223" s="3"/>
      <c r="D223" s="58"/>
      <c r="E223" s="58"/>
      <c r="F223" s="12"/>
      <c r="G223" s="12"/>
      <c r="H223" s="12"/>
      <c r="I223" s="12"/>
      <c r="J223" s="3"/>
      <c r="K223" s="5">
        <v>2</v>
      </c>
      <c r="L223" s="3"/>
      <c r="M223" s="23"/>
      <c r="N223" s="57"/>
    </row>
    <row r="224" spans="1:14" x14ac:dyDescent="0.55000000000000004">
      <c r="A224" s="3">
        <v>218</v>
      </c>
      <c r="B224" s="19">
        <v>218</v>
      </c>
      <c r="C224" s="3"/>
      <c r="D224" s="58"/>
      <c r="E224" s="58"/>
      <c r="F224" s="12"/>
      <c r="G224" s="12"/>
      <c r="H224" s="12"/>
      <c r="I224" s="12"/>
      <c r="J224" s="3"/>
      <c r="K224" s="5">
        <v>2</v>
      </c>
      <c r="L224" s="3"/>
      <c r="M224" s="23"/>
      <c r="N224" s="57"/>
    </row>
    <row r="225" spans="1:14" x14ac:dyDescent="0.55000000000000004">
      <c r="A225" s="3">
        <v>219</v>
      </c>
      <c r="B225" s="19">
        <v>219</v>
      </c>
      <c r="C225" s="3"/>
      <c r="D225" s="58"/>
      <c r="E225" s="58"/>
      <c r="F225" s="12"/>
      <c r="G225" s="12"/>
      <c r="H225" s="12"/>
      <c r="I225" s="12"/>
      <c r="J225" s="3"/>
      <c r="K225" s="5">
        <v>2</v>
      </c>
      <c r="L225" s="3"/>
      <c r="M225" s="23"/>
      <c r="N225" s="57"/>
    </row>
    <row r="226" spans="1:14" x14ac:dyDescent="0.55000000000000004">
      <c r="A226" s="3">
        <v>220</v>
      </c>
      <c r="B226" s="19">
        <v>220</v>
      </c>
      <c r="C226" s="3"/>
      <c r="D226" s="58"/>
      <c r="E226" s="58"/>
      <c r="F226" s="12"/>
      <c r="G226" s="12"/>
      <c r="H226" s="12"/>
      <c r="I226" s="12"/>
      <c r="J226" s="3"/>
      <c r="K226" s="5">
        <v>2</v>
      </c>
      <c r="L226" s="3"/>
      <c r="M226" s="23"/>
      <c r="N226" s="57"/>
    </row>
    <row r="227" spans="1:14" x14ac:dyDescent="0.55000000000000004">
      <c r="A227" s="3">
        <v>221</v>
      </c>
      <c r="B227" s="19">
        <v>221</v>
      </c>
      <c r="C227" s="3"/>
      <c r="D227" s="58"/>
      <c r="E227" s="58"/>
      <c r="F227" s="12"/>
      <c r="G227" s="12"/>
      <c r="H227" s="12"/>
      <c r="I227" s="12"/>
      <c r="J227" s="3"/>
      <c r="K227" s="5">
        <v>2</v>
      </c>
      <c r="L227" s="3"/>
      <c r="M227" s="23"/>
      <c r="N227" s="57"/>
    </row>
    <row r="228" spans="1:14" x14ac:dyDescent="0.55000000000000004">
      <c r="A228" s="3">
        <v>222</v>
      </c>
      <c r="B228" s="19">
        <v>222</v>
      </c>
      <c r="C228" s="3"/>
      <c r="D228" s="58"/>
      <c r="E228" s="58"/>
      <c r="F228" s="12"/>
      <c r="G228" s="12"/>
      <c r="H228" s="12"/>
      <c r="I228" s="12"/>
      <c r="J228" s="3"/>
      <c r="K228" s="5">
        <v>2</v>
      </c>
      <c r="L228" s="3"/>
      <c r="M228" s="23"/>
      <c r="N228" s="57"/>
    </row>
    <row r="229" spans="1:14" x14ac:dyDescent="0.55000000000000004">
      <c r="A229" s="3">
        <v>223</v>
      </c>
      <c r="B229" s="19">
        <v>223</v>
      </c>
      <c r="C229" s="3"/>
      <c r="D229" s="58"/>
      <c r="E229" s="58"/>
      <c r="F229" s="12"/>
      <c r="G229" s="12"/>
      <c r="H229" s="12"/>
      <c r="I229" s="12"/>
      <c r="J229" s="3"/>
      <c r="K229" s="5">
        <v>2</v>
      </c>
      <c r="L229" s="3"/>
      <c r="M229" s="23"/>
      <c r="N229" s="57"/>
    </row>
    <row r="230" spans="1:14" x14ac:dyDescent="0.55000000000000004">
      <c r="A230" s="3">
        <v>224</v>
      </c>
      <c r="B230" s="19">
        <v>224</v>
      </c>
      <c r="C230" s="3"/>
      <c r="D230" s="58"/>
      <c r="E230" s="58"/>
      <c r="F230" s="12"/>
      <c r="G230" s="12"/>
      <c r="H230" s="12"/>
      <c r="I230" s="12"/>
      <c r="J230" s="3"/>
      <c r="K230" s="5">
        <v>2</v>
      </c>
      <c r="L230" s="3"/>
      <c r="M230" s="23"/>
      <c r="N230" s="57"/>
    </row>
    <row r="231" spans="1:14" x14ac:dyDescent="0.55000000000000004">
      <c r="A231" s="3">
        <v>225</v>
      </c>
      <c r="B231" s="19">
        <v>225</v>
      </c>
      <c r="C231" s="3"/>
      <c r="D231" s="58"/>
      <c r="E231" s="58"/>
      <c r="F231" s="12"/>
      <c r="G231" s="12"/>
      <c r="H231" s="12"/>
      <c r="I231" s="12"/>
      <c r="J231" s="3"/>
      <c r="K231" s="5">
        <v>2</v>
      </c>
      <c r="L231" s="3"/>
      <c r="M231" s="23"/>
      <c r="N231" s="57"/>
    </row>
    <row r="232" spans="1:14" x14ac:dyDescent="0.55000000000000004">
      <c r="A232" s="3">
        <v>226</v>
      </c>
      <c r="B232" s="19">
        <v>226</v>
      </c>
      <c r="C232" s="3"/>
      <c r="D232" s="58"/>
      <c r="E232" s="58"/>
      <c r="F232" s="12"/>
      <c r="G232" s="12"/>
      <c r="H232" s="12"/>
      <c r="I232" s="12"/>
      <c r="J232" s="3"/>
      <c r="K232" s="5">
        <v>2</v>
      </c>
      <c r="L232" s="3"/>
      <c r="M232" s="23"/>
      <c r="N232" s="57"/>
    </row>
    <row r="233" spans="1:14" x14ac:dyDescent="0.55000000000000004">
      <c r="A233" s="3">
        <v>227</v>
      </c>
      <c r="B233" s="19">
        <v>227</v>
      </c>
      <c r="C233" s="3"/>
      <c r="D233" s="58"/>
      <c r="E233" s="58"/>
      <c r="F233" s="12"/>
      <c r="G233" s="12"/>
      <c r="H233" s="12"/>
      <c r="I233" s="12"/>
      <c r="J233" s="3"/>
      <c r="K233" s="5">
        <v>2</v>
      </c>
      <c r="L233" s="3"/>
      <c r="M233" s="23"/>
      <c r="N233" s="57"/>
    </row>
    <row r="234" spans="1:14" x14ac:dyDescent="0.55000000000000004">
      <c r="A234" s="3">
        <v>228</v>
      </c>
      <c r="B234" s="19">
        <v>228</v>
      </c>
      <c r="C234" s="3"/>
      <c r="D234" s="58"/>
      <c r="E234" s="58"/>
      <c r="F234" s="12"/>
      <c r="G234" s="12"/>
      <c r="H234" s="12"/>
      <c r="I234" s="12"/>
      <c r="J234" s="3"/>
      <c r="K234" s="5">
        <v>2</v>
      </c>
      <c r="L234" s="3"/>
      <c r="M234" s="23"/>
      <c r="N234" s="57"/>
    </row>
    <row r="235" spans="1:14" x14ac:dyDescent="0.55000000000000004">
      <c r="A235" s="3">
        <v>229</v>
      </c>
      <c r="B235" s="19">
        <v>229</v>
      </c>
      <c r="C235" s="3"/>
      <c r="D235" s="58"/>
      <c r="E235" s="58"/>
      <c r="F235" s="12"/>
      <c r="G235" s="12"/>
      <c r="H235" s="12"/>
      <c r="I235" s="12"/>
      <c r="J235" s="3"/>
      <c r="K235" s="5">
        <v>2</v>
      </c>
      <c r="L235" s="3"/>
      <c r="M235" s="23"/>
      <c r="N235" s="57"/>
    </row>
    <row r="236" spans="1:14" x14ac:dyDescent="0.55000000000000004">
      <c r="A236" s="3">
        <v>230</v>
      </c>
      <c r="B236" s="19">
        <v>230</v>
      </c>
      <c r="C236" s="3"/>
      <c r="D236" s="58"/>
      <c r="E236" s="58"/>
      <c r="F236" s="12"/>
      <c r="G236" s="12"/>
      <c r="H236" s="12"/>
      <c r="I236" s="12"/>
      <c r="J236" s="3"/>
      <c r="K236" s="5">
        <v>2</v>
      </c>
      <c r="L236" s="3"/>
      <c r="M236" s="23"/>
      <c r="N236" s="57"/>
    </row>
    <row r="237" spans="1:14" x14ac:dyDescent="0.55000000000000004">
      <c r="A237" s="3">
        <v>231</v>
      </c>
      <c r="B237" s="19">
        <v>231</v>
      </c>
      <c r="C237" s="3"/>
      <c r="D237" s="58"/>
      <c r="E237" s="58"/>
      <c r="F237" s="12"/>
      <c r="G237" s="12"/>
      <c r="H237" s="12"/>
      <c r="I237" s="12"/>
      <c r="J237" s="3"/>
      <c r="K237" s="5">
        <v>2</v>
      </c>
      <c r="L237" s="3"/>
      <c r="M237" s="23"/>
      <c r="N237" s="57"/>
    </row>
    <row r="238" spans="1:14" x14ac:dyDescent="0.55000000000000004">
      <c r="A238" s="3">
        <v>232</v>
      </c>
      <c r="B238" s="19">
        <v>232</v>
      </c>
      <c r="C238" s="3"/>
      <c r="D238" s="58"/>
      <c r="E238" s="58"/>
      <c r="F238" s="12"/>
      <c r="G238" s="12"/>
      <c r="H238" s="12"/>
      <c r="I238" s="12"/>
      <c r="J238" s="3"/>
      <c r="K238" s="5">
        <v>2</v>
      </c>
      <c r="L238" s="3"/>
      <c r="M238" s="23"/>
      <c r="N238" s="57"/>
    </row>
    <row r="239" spans="1:14" x14ac:dyDescent="0.55000000000000004">
      <c r="A239" s="3">
        <v>233</v>
      </c>
      <c r="B239" s="19">
        <v>233</v>
      </c>
      <c r="C239" s="3"/>
      <c r="D239" s="58"/>
      <c r="E239" s="58"/>
      <c r="F239" s="12"/>
      <c r="G239" s="12"/>
      <c r="H239" s="12"/>
      <c r="I239" s="12"/>
      <c r="J239" s="3"/>
      <c r="K239" s="5">
        <v>2</v>
      </c>
      <c r="L239" s="3"/>
      <c r="M239" s="23"/>
      <c r="N239" s="57"/>
    </row>
    <row r="240" spans="1:14" x14ac:dyDescent="0.55000000000000004">
      <c r="A240" s="3">
        <v>234</v>
      </c>
      <c r="B240" s="19">
        <v>234</v>
      </c>
      <c r="C240" s="3"/>
      <c r="D240" s="58"/>
      <c r="E240" s="58"/>
      <c r="F240" s="12"/>
      <c r="G240" s="12"/>
      <c r="H240" s="12"/>
      <c r="I240" s="12"/>
      <c r="J240" s="3"/>
      <c r="K240" s="5">
        <v>2</v>
      </c>
      <c r="L240" s="3"/>
      <c r="M240" s="23"/>
      <c r="N240" s="57"/>
    </row>
    <row r="241" spans="1:14" x14ac:dyDescent="0.55000000000000004">
      <c r="A241" s="3">
        <v>235</v>
      </c>
      <c r="B241" s="19">
        <v>235</v>
      </c>
      <c r="C241" s="3"/>
      <c r="D241" s="58"/>
      <c r="E241" s="58"/>
      <c r="F241" s="12"/>
      <c r="G241" s="12"/>
      <c r="H241" s="12"/>
      <c r="I241" s="12"/>
      <c r="J241" s="3"/>
      <c r="K241" s="5">
        <v>2</v>
      </c>
      <c r="L241" s="3"/>
      <c r="M241" s="23"/>
      <c r="N241" s="57"/>
    </row>
    <row r="242" spans="1:14" x14ac:dyDescent="0.55000000000000004">
      <c r="A242" s="3">
        <v>236</v>
      </c>
      <c r="B242" s="19">
        <v>236</v>
      </c>
      <c r="C242" s="3"/>
      <c r="D242" s="58"/>
      <c r="E242" s="58"/>
      <c r="F242" s="12"/>
      <c r="G242" s="12"/>
      <c r="H242" s="12"/>
      <c r="I242" s="12"/>
      <c r="J242" s="3"/>
      <c r="K242" s="5">
        <v>2</v>
      </c>
      <c r="L242" s="3"/>
      <c r="M242" s="23"/>
      <c r="N242" s="57"/>
    </row>
    <row r="243" spans="1:14" x14ac:dyDescent="0.55000000000000004">
      <c r="A243" s="3">
        <v>237</v>
      </c>
      <c r="B243" s="19">
        <v>237</v>
      </c>
      <c r="C243" s="3"/>
      <c r="D243" s="58"/>
      <c r="E243" s="58"/>
      <c r="F243" s="12"/>
      <c r="G243" s="12"/>
      <c r="H243" s="12"/>
      <c r="I243" s="12"/>
      <c r="J243" s="3"/>
      <c r="K243" s="5">
        <v>2</v>
      </c>
      <c r="L243" s="3"/>
      <c r="M243" s="23"/>
      <c r="N243" s="57"/>
    </row>
    <row r="244" spans="1:14" x14ac:dyDescent="0.55000000000000004">
      <c r="A244" s="3">
        <v>238</v>
      </c>
      <c r="B244" s="19">
        <v>238</v>
      </c>
      <c r="C244" s="3"/>
      <c r="D244" s="58"/>
      <c r="E244" s="58"/>
      <c r="F244" s="12"/>
      <c r="G244" s="12"/>
      <c r="H244" s="12"/>
      <c r="I244" s="12"/>
      <c r="J244" s="3"/>
      <c r="K244" s="5">
        <v>2</v>
      </c>
      <c r="L244" s="3"/>
      <c r="M244" s="23"/>
      <c r="N244" s="57"/>
    </row>
    <row r="245" spans="1:14" x14ac:dyDescent="0.55000000000000004">
      <c r="A245" s="3">
        <v>239</v>
      </c>
      <c r="B245" s="19">
        <v>239</v>
      </c>
      <c r="C245" s="3"/>
      <c r="D245" s="58"/>
      <c r="E245" s="58"/>
      <c r="F245" s="12"/>
      <c r="G245" s="12"/>
      <c r="H245" s="12"/>
      <c r="I245" s="12"/>
      <c r="J245" s="3"/>
      <c r="K245" s="5">
        <v>2</v>
      </c>
      <c r="L245" s="3"/>
      <c r="M245" s="23"/>
      <c r="N245" s="57"/>
    </row>
    <row r="246" spans="1:14" x14ac:dyDescent="0.55000000000000004">
      <c r="A246" s="3">
        <v>240</v>
      </c>
      <c r="B246" s="19">
        <v>240</v>
      </c>
      <c r="C246" s="3"/>
      <c r="D246" s="58"/>
      <c r="E246" s="58"/>
      <c r="F246" s="12"/>
      <c r="G246" s="12"/>
      <c r="H246" s="12"/>
      <c r="I246" s="12"/>
      <c r="J246" s="3"/>
      <c r="K246" s="5">
        <v>2</v>
      </c>
      <c r="L246" s="3"/>
      <c r="M246" s="23"/>
      <c r="N246" s="57"/>
    </row>
    <row r="247" spans="1:14" x14ac:dyDescent="0.55000000000000004">
      <c r="A247" s="3">
        <v>241</v>
      </c>
      <c r="B247" s="19">
        <v>241</v>
      </c>
      <c r="C247" s="3"/>
      <c r="D247" s="58"/>
      <c r="E247" s="58"/>
      <c r="F247" s="12"/>
      <c r="G247" s="12"/>
      <c r="H247" s="12"/>
      <c r="I247" s="12"/>
      <c r="J247" s="3"/>
      <c r="K247" s="5">
        <v>2</v>
      </c>
      <c r="L247" s="3"/>
      <c r="M247" s="23"/>
      <c r="N247" s="57"/>
    </row>
    <row r="248" spans="1:14" x14ac:dyDescent="0.55000000000000004">
      <c r="A248" s="3">
        <v>242</v>
      </c>
      <c r="B248" s="19">
        <v>242</v>
      </c>
      <c r="C248" s="3"/>
      <c r="D248" s="58"/>
      <c r="E248" s="58"/>
      <c r="F248" s="12"/>
      <c r="G248" s="12"/>
      <c r="H248" s="12"/>
      <c r="I248" s="12"/>
      <c r="J248" s="3"/>
      <c r="K248" s="5">
        <v>2</v>
      </c>
      <c r="L248" s="3"/>
      <c r="M248" s="23"/>
      <c r="N248" s="57"/>
    </row>
    <row r="249" spans="1:14" x14ac:dyDescent="0.55000000000000004">
      <c r="A249" s="3">
        <v>243</v>
      </c>
      <c r="B249" s="19">
        <v>243</v>
      </c>
      <c r="C249" s="3"/>
      <c r="D249" s="58"/>
      <c r="E249" s="58"/>
      <c r="F249" s="12"/>
      <c r="G249" s="12"/>
      <c r="H249" s="12"/>
      <c r="I249" s="12"/>
      <c r="J249" s="3"/>
      <c r="K249" s="5">
        <v>2</v>
      </c>
      <c r="L249" s="3"/>
      <c r="M249" s="23"/>
      <c r="N249" s="57"/>
    </row>
    <row r="250" spans="1:14" x14ac:dyDescent="0.55000000000000004">
      <c r="A250" s="3">
        <v>244</v>
      </c>
      <c r="B250" s="19">
        <v>244</v>
      </c>
      <c r="C250" s="3"/>
      <c r="D250" s="58"/>
      <c r="E250" s="58"/>
      <c r="F250" s="12"/>
      <c r="G250" s="12"/>
      <c r="H250" s="12"/>
      <c r="I250" s="12"/>
      <c r="J250" s="3"/>
      <c r="K250" s="5">
        <v>2</v>
      </c>
      <c r="L250" s="3"/>
      <c r="M250" s="23"/>
      <c r="N250" s="57"/>
    </row>
    <row r="251" spans="1:14" x14ac:dyDescent="0.55000000000000004">
      <c r="A251" s="3">
        <v>245</v>
      </c>
      <c r="B251" s="19">
        <v>245</v>
      </c>
      <c r="C251" s="3"/>
      <c r="D251" s="58"/>
      <c r="E251" s="58"/>
      <c r="F251" s="12"/>
      <c r="G251" s="12"/>
      <c r="H251" s="12"/>
      <c r="I251" s="12"/>
      <c r="J251" s="3"/>
      <c r="K251" s="5">
        <v>2</v>
      </c>
      <c r="L251" s="3"/>
      <c r="M251" s="23"/>
      <c r="N251" s="57"/>
    </row>
    <row r="252" spans="1:14" x14ac:dyDescent="0.55000000000000004">
      <c r="A252" s="3">
        <v>246</v>
      </c>
      <c r="B252" s="19">
        <v>246</v>
      </c>
      <c r="C252" s="3"/>
      <c r="D252" s="58"/>
      <c r="E252" s="58"/>
      <c r="F252" s="12"/>
      <c r="G252" s="12"/>
      <c r="H252" s="12"/>
      <c r="I252" s="12"/>
      <c r="J252" s="3"/>
      <c r="K252" s="5">
        <v>2</v>
      </c>
      <c r="L252" s="3"/>
      <c r="M252" s="23"/>
      <c r="N252" s="57"/>
    </row>
    <row r="253" spans="1:14" x14ac:dyDescent="0.55000000000000004">
      <c r="A253" s="3">
        <v>247</v>
      </c>
      <c r="B253" s="19">
        <v>247</v>
      </c>
      <c r="C253" s="3"/>
      <c r="D253" s="58"/>
      <c r="E253" s="58"/>
      <c r="F253" s="12"/>
      <c r="G253" s="12"/>
      <c r="H253" s="12"/>
      <c r="I253" s="12"/>
      <c r="J253" s="3"/>
      <c r="K253" s="5">
        <v>2</v>
      </c>
      <c r="L253" s="3"/>
      <c r="M253" s="23"/>
      <c r="N253" s="57"/>
    </row>
    <row r="254" spans="1:14" x14ac:dyDescent="0.55000000000000004">
      <c r="A254" s="3">
        <v>248</v>
      </c>
      <c r="B254" s="19">
        <v>248</v>
      </c>
      <c r="C254" s="3"/>
      <c r="D254" s="58"/>
      <c r="E254" s="58"/>
      <c r="F254" s="12"/>
      <c r="G254" s="12"/>
      <c r="H254" s="12"/>
      <c r="I254" s="12"/>
      <c r="J254" s="3"/>
      <c r="K254" s="5">
        <v>2</v>
      </c>
      <c r="L254" s="3"/>
      <c r="M254" s="23"/>
      <c r="N254" s="57"/>
    </row>
    <row r="255" spans="1:14" x14ac:dyDescent="0.55000000000000004">
      <c r="A255" s="3">
        <v>249</v>
      </c>
      <c r="B255" s="19">
        <v>249</v>
      </c>
      <c r="C255" s="3"/>
      <c r="D255" s="58"/>
      <c r="E255" s="58"/>
      <c r="F255" s="12"/>
      <c r="G255" s="12"/>
      <c r="H255" s="12"/>
      <c r="I255" s="12"/>
      <c r="J255" s="3"/>
      <c r="K255" s="5">
        <v>2</v>
      </c>
      <c r="L255" s="3"/>
      <c r="M255" s="23"/>
      <c r="N255" s="57"/>
    </row>
    <row r="256" spans="1:14" x14ac:dyDescent="0.55000000000000004">
      <c r="A256" s="3">
        <v>250</v>
      </c>
      <c r="B256" s="19">
        <v>250</v>
      </c>
      <c r="C256" s="3"/>
      <c r="D256" s="58"/>
      <c r="E256" s="58"/>
      <c r="F256" s="12"/>
      <c r="G256" s="12"/>
      <c r="H256" s="12"/>
      <c r="I256" s="12"/>
      <c r="J256" s="3"/>
      <c r="K256" s="5">
        <v>2</v>
      </c>
      <c r="L256" s="3"/>
      <c r="M256" s="23"/>
      <c r="N256" s="57"/>
    </row>
    <row r="257" spans="1:14" x14ac:dyDescent="0.55000000000000004">
      <c r="A257" s="3">
        <v>251</v>
      </c>
      <c r="B257" s="19">
        <v>251</v>
      </c>
      <c r="C257" s="3"/>
      <c r="D257" s="58"/>
      <c r="E257" s="58"/>
      <c r="F257" s="12"/>
      <c r="G257" s="12"/>
      <c r="H257" s="12"/>
      <c r="I257" s="12"/>
      <c r="J257" s="3"/>
      <c r="K257" s="5">
        <v>2</v>
      </c>
      <c r="L257" s="3"/>
      <c r="M257" s="23"/>
      <c r="N257" s="57"/>
    </row>
    <row r="258" spans="1:14" x14ac:dyDescent="0.55000000000000004">
      <c r="A258" s="3">
        <v>252</v>
      </c>
      <c r="B258" s="19">
        <v>252</v>
      </c>
      <c r="C258" s="3"/>
      <c r="D258" s="58"/>
      <c r="E258" s="58"/>
      <c r="F258" s="12"/>
      <c r="G258" s="12"/>
      <c r="H258" s="12"/>
      <c r="I258" s="12"/>
      <c r="J258" s="3"/>
      <c r="K258" s="5">
        <v>2</v>
      </c>
      <c r="L258" s="3"/>
      <c r="M258" s="23"/>
      <c r="N258" s="57"/>
    </row>
    <row r="259" spans="1:14" x14ac:dyDescent="0.55000000000000004">
      <c r="A259" s="3">
        <v>253</v>
      </c>
      <c r="B259" s="19">
        <v>253</v>
      </c>
      <c r="C259" s="3"/>
      <c r="D259" s="58"/>
      <c r="E259" s="58"/>
      <c r="F259" s="12"/>
      <c r="G259" s="12"/>
      <c r="H259" s="12"/>
      <c r="I259" s="12"/>
      <c r="J259" s="3"/>
      <c r="K259" s="5">
        <v>2</v>
      </c>
      <c r="L259" s="3"/>
      <c r="M259" s="23"/>
      <c r="N259" s="57"/>
    </row>
    <row r="260" spans="1:14" x14ac:dyDescent="0.55000000000000004">
      <c r="A260" s="3">
        <v>254</v>
      </c>
      <c r="B260" s="19">
        <v>254</v>
      </c>
      <c r="C260" s="3"/>
      <c r="D260" s="58"/>
      <c r="E260" s="58"/>
      <c r="F260" s="12"/>
      <c r="G260" s="12"/>
      <c r="H260" s="12"/>
      <c r="I260" s="12"/>
      <c r="J260" s="3"/>
      <c r="K260" s="5">
        <v>2</v>
      </c>
      <c r="L260" s="3"/>
      <c r="M260" s="23"/>
      <c r="N260" s="57"/>
    </row>
    <row r="261" spans="1:14" x14ac:dyDescent="0.55000000000000004">
      <c r="A261" s="3">
        <v>255</v>
      </c>
      <c r="B261" s="19">
        <v>255</v>
      </c>
      <c r="C261" s="3"/>
      <c r="D261" s="58"/>
      <c r="E261" s="58"/>
      <c r="F261" s="12"/>
      <c r="G261" s="12"/>
      <c r="H261" s="12"/>
      <c r="I261" s="12"/>
      <c r="J261" s="3"/>
      <c r="K261" s="5">
        <v>2</v>
      </c>
      <c r="L261" s="3"/>
      <c r="M261" s="23"/>
      <c r="N261" s="57"/>
    </row>
    <row r="262" spans="1:14" x14ac:dyDescent="0.55000000000000004">
      <c r="A262" s="3">
        <v>256</v>
      </c>
      <c r="B262" s="19">
        <v>256</v>
      </c>
      <c r="C262" s="3"/>
      <c r="D262" s="58"/>
      <c r="E262" s="58"/>
      <c r="F262" s="12"/>
      <c r="G262" s="12"/>
      <c r="H262" s="12"/>
      <c r="I262" s="12"/>
      <c r="J262" s="3"/>
      <c r="K262" s="5">
        <v>2</v>
      </c>
      <c r="L262" s="3"/>
      <c r="M262" s="23"/>
      <c r="N262" s="57"/>
    </row>
    <row r="263" spans="1:14" x14ac:dyDescent="0.55000000000000004">
      <c r="A263" s="3">
        <v>257</v>
      </c>
      <c r="B263" s="19">
        <v>257</v>
      </c>
      <c r="C263" s="3"/>
      <c r="D263" s="58"/>
      <c r="E263" s="58"/>
      <c r="F263" s="12"/>
      <c r="G263" s="12"/>
      <c r="H263" s="12"/>
      <c r="I263" s="12"/>
      <c r="J263" s="3"/>
      <c r="K263" s="5">
        <v>2</v>
      </c>
      <c r="L263" s="3"/>
      <c r="M263" s="23"/>
      <c r="N263" s="57"/>
    </row>
    <row r="264" spans="1:14" x14ac:dyDescent="0.55000000000000004">
      <c r="A264" s="3">
        <v>258</v>
      </c>
      <c r="B264" s="19">
        <v>258</v>
      </c>
      <c r="C264" s="3"/>
      <c r="D264" s="58"/>
      <c r="E264" s="58"/>
      <c r="F264" s="12"/>
      <c r="G264" s="12"/>
      <c r="H264" s="12"/>
      <c r="I264" s="12"/>
      <c r="J264" s="3"/>
      <c r="K264" s="5">
        <v>2</v>
      </c>
      <c r="L264" s="3"/>
      <c r="M264" s="23"/>
      <c r="N264" s="57"/>
    </row>
    <row r="265" spans="1:14" x14ac:dyDescent="0.55000000000000004">
      <c r="A265" s="3">
        <v>259</v>
      </c>
      <c r="B265" s="19">
        <v>259</v>
      </c>
      <c r="C265" s="3"/>
      <c r="D265" s="58"/>
      <c r="E265" s="58"/>
      <c r="F265" s="12"/>
      <c r="G265" s="12"/>
      <c r="H265" s="12"/>
      <c r="I265" s="12"/>
      <c r="J265" s="3"/>
      <c r="K265" s="5">
        <v>2</v>
      </c>
      <c r="L265" s="3"/>
      <c r="M265" s="23"/>
      <c r="N265" s="57"/>
    </row>
    <row r="266" spans="1:14" x14ac:dyDescent="0.55000000000000004">
      <c r="A266" s="3">
        <v>260</v>
      </c>
      <c r="B266" s="19">
        <v>260</v>
      </c>
      <c r="C266" s="3"/>
      <c r="D266" s="58"/>
      <c r="E266" s="58"/>
      <c r="F266" s="12"/>
      <c r="G266" s="12"/>
      <c r="H266" s="12"/>
      <c r="I266" s="12"/>
      <c r="J266" s="3"/>
      <c r="K266" s="5">
        <v>2</v>
      </c>
      <c r="L266" s="3"/>
      <c r="M266" s="23"/>
      <c r="N266" s="57"/>
    </row>
    <row r="267" spans="1:14" x14ac:dyDescent="0.55000000000000004">
      <c r="A267" s="3">
        <v>261</v>
      </c>
      <c r="B267" s="19">
        <v>261</v>
      </c>
      <c r="C267" s="3"/>
      <c r="D267" s="58"/>
      <c r="E267" s="58"/>
      <c r="F267" s="12"/>
      <c r="G267" s="12"/>
      <c r="H267" s="12"/>
      <c r="I267" s="12"/>
      <c r="J267" s="3"/>
      <c r="K267" s="5">
        <v>2</v>
      </c>
      <c r="L267" s="3"/>
      <c r="M267" s="23"/>
      <c r="N267" s="57"/>
    </row>
    <row r="268" spans="1:14" x14ac:dyDescent="0.55000000000000004">
      <c r="A268" s="3">
        <v>262</v>
      </c>
      <c r="B268" s="19">
        <v>262</v>
      </c>
      <c r="C268" s="3"/>
      <c r="D268" s="58"/>
      <c r="E268" s="58"/>
      <c r="F268" s="12"/>
      <c r="G268" s="12"/>
      <c r="H268" s="12"/>
      <c r="I268" s="12"/>
      <c r="J268" s="3"/>
      <c r="K268" s="5">
        <v>2</v>
      </c>
      <c r="L268" s="3"/>
      <c r="M268" s="23"/>
      <c r="N268" s="57"/>
    </row>
    <row r="269" spans="1:14" x14ac:dyDescent="0.55000000000000004">
      <c r="A269" s="3">
        <v>263</v>
      </c>
      <c r="B269" s="19">
        <v>263</v>
      </c>
      <c r="C269" s="3"/>
      <c r="D269" s="58"/>
      <c r="E269" s="58"/>
      <c r="F269" s="12"/>
      <c r="G269" s="12"/>
      <c r="H269" s="12"/>
      <c r="I269" s="12"/>
      <c r="J269" s="3"/>
      <c r="K269" s="5">
        <v>2</v>
      </c>
      <c r="L269" s="3"/>
      <c r="M269" s="23"/>
      <c r="N269" s="57"/>
    </row>
    <row r="270" spans="1:14" x14ac:dyDescent="0.55000000000000004">
      <c r="A270" s="3">
        <v>264</v>
      </c>
      <c r="B270" s="19">
        <v>264</v>
      </c>
      <c r="C270" s="3"/>
      <c r="D270" s="58"/>
      <c r="E270" s="58"/>
      <c r="F270" s="12"/>
      <c r="G270" s="12"/>
      <c r="H270" s="12"/>
      <c r="I270" s="12"/>
      <c r="J270" s="3"/>
      <c r="K270" s="5">
        <v>2</v>
      </c>
      <c r="L270" s="3"/>
      <c r="M270" s="23"/>
      <c r="N270" s="57"/>
    </row>
    <row r="271" spans="1:14" x14ac:dyDescent="0.55000000000000004">
      <c r="A271" s="3">
        <v>265</v>
      </c>
      <c r="B271" s="19">
        <v>265</v>
      </c>
      <c r="C271" s="3"/>
      <c r="D271" s="58"/>
      <c r="E271" s="58"/>
      <c r="F271" s="12"/>
      <c r="G271" s="12"/>
      <c r="H271" s="12"/>
      <c r="I271" s="12"/>
      <c r="J271" s="3"/>
      <c r="K271" s="5">
        <v>2</v>
      </c>
      <c r="L271" s="3"/>
      <c r="M271" s="23"/>
      <c r="N271" s="57"/>
    </row>
    <row r="272" spans="1:14" x14ac:dyDescent="0.55000000000000004">
      <c r="A272" s="3">
        <v>266</v>
      </c>
      <c r="B272" s="19">
        <v>266</v>
      </c>
      <c r="C272" s="3"/>
      <c r="D272" s="58"/>
      <c r="E272" s="58"/>
      <c r="F272" s="12"/>
      <c r="G272" s="12"/>
      <c r="H272" s="12"/>
      <c r="I272" s="12"/>
      <c r="J272" s="3"/>
      <c r="K272" s="5">
        <v>2</v>
      </c>
      <c r="L272" s="3"/>
      <c r="M272" s="23"/>
      <c r="N272" s="57"/>
    </row>
    <row r="273" spans="1:14" x14ac:dyDescent="0.55000000000000004">
      <c r="A273" s="3">
        <v>267</v>
      </c>
      <c r="B273" s="19">
        <v>267</v>
      </c>
      <c r="C273" s="3"/>
      <c r="D273" s="58"/>
      <c r="E273" s="58"/>
      <c r="F273" s="12"/>
      <c r="G273" s="12"/>
      <c r="H273" s="12"/>
      <c r="I273" s="12"/>
      <c r="J273" s="3"/>
      <c r="K273" s="5">
        <v>2</v>
      </c>
      <c r="L273" s="3"/>
      <c r="M273" s="23"/>
      <c r="N273" s="57"/>
    </row>
    <row r="274" spans="1:14" x14ac:dyDescent="0.55000000000000004">
      <c r="A274" s="3">
        <v>268</v>
      </c>
      <c r="B274" s="19">
        <v>268</v>
      </c>
      <c r="C274" s="3"/>
      <c r="D274" s="58"/>
      <c r="E274" s="58"/>
      <c r="F274" s="12"/>
      <c r="G274" s="12"/>
      <c r="H274" s="12"/>
      <c r="I274" s="12"/>
      <c r="J274" s="3"/>
      <c r="K274" s="5">
        <v>2</v>
      </c>
      <c r="L274" s="3"/>
      <c r="M274" s="23"/>
      <c r="N274" s="57"/>
    </row>
    <row r="275" spans="1:14" x14ac:dyDescent="0.55000000000000004">
      <c r="A275" s="3">
        <v>269</v>
      </c>
      <c r="B275" s="19">
        <v>269</v>
      </c>
      <c r="C275" s="3"/>
      <c r="D275" s="58"/>
      <c r="E275" s="58"/>
      <c r="F275" s="12"/>
      <c r="G275" s="12"/>
      <c r="H275" s="12"/>
      <c r="I275" s="12"/>
      <c r="J275" s="3"/>
      <c r="K275" s="5">
        <v>2</v>
      </c>
      <c r="L275" s="3"/>
      <c r="M275" s="23"/>
      <c r="N275" s="57"/>
    </row>
    <row r="276" spans="1:14" x14ac:dyDescent="0.55000000000000004">
      <c r="A276" s="3">
        <v>270</v>
      </c>
      <c r="B276" s="19">
        <v>270</v>
      </c>
      <c r="C276" s="3"/>
      <c r="D276" s="58"/>
      <c r="E276" s="58"/>
      <c r="F276" s="12"/>
      <c r="G276" s="12"/>
      <c r="H276" s="12"/>
      <c r="I276" s="12"/>
      <c r="J276" s="3"/>
      <c r="K276" s="5">
        <v>2</v>
      </c>
      <c r="L276" s="3"/>
      <c r="M276" s="23"/>
      <c r="N276" s="57"/>
    </row>
    <row r="277" spans="1:14" x14ac:dyDescent="0.55000000000000004">
      <c r="A277" s="3">
        <v>271</v>
      </c>
      <c r="B277" s="19">
        <v>271</v>
      </c>
      <c r="C277" s="3"/>
      <c r="D277" s="58"/>
      <c r="E277" s="58"/>
      <c r="F277" s="12"/>
      <c r="G277" s="12"/>
      <c r="H277" s="12"/>
      <c r="I277" s="12"/>
      <c r="J277" s="3"/>
      <c r="K277" s="5">
        <v>2</v>
      </c>
      <c r="L277" s="3"/>
      <c r="M277" s="23"/>
      <c r="N277" s="57"/>
    </row>
    <row r="278" spans="1:14" x14ac:dyDescent="0.55000000000000004">
      <c r="A278" s="3">
        <v>272</v>
      </c>
      <c r="B278" s="19">
        <v>272</v>
      </c>
      <c r="C278" s="3"/>
      <c r="D278" s="58"/>
      <c r="E278" s="58"/>
      <c r="F278" s="12"/>
      <c r="G278" s="12"/>
      <c r="H278" s="12"/>
      <c r="I278" s="12"/>
      <c r="J278" s="3"/>
      <c r="K278" s="5">
        <v>2</v>
      </c>
      <c r="L278" s="3"/>
      <c r="M278" s="23"/>
      <c r="N278" s="57"/>
    </row>
    <row r="279" spans="1:14" x14ac:dyDescent="0.55000000000000004">
      <c r="A279" s="3">
        <v>273</v>
      </c>
      <c r="B279" s="19">
        <v>273</v>
      </c>
      <c r="C279" s="3"/>
      <c r="D279" s="58"/>
      <c r="E279" s="58"/>
      <c r="F279" s="12"/>
      <c r="G279" s="12"/>
      <c r="H279" s="12"/>
      <c r="I279" s="12"/>
      <c r="J279" s="3"/>
      <c r="K279" s="5">
        <v>2</v>
      </c>
      <c r="L279" s="3"/>
      <c r="M279" s="23"/>
      <c r="N279" s="57"/>
    </row>
    <row r="280" spans="1:14" x14ac:dyDescent="0.55000000000000004">
      <c r="A280" s="3">
        <v>274</v>
      </c>
      <c r="B280" s="19">
        <v>274</v>
      </c>
      <c r="C280" s="3"/>
      <c r="D280" s="58"/>
      <c r="E280" s="58"/>
      <c r="F280" s="12"/>
      <c r="G280" s="12"/>
      <c r="H280" s="12"/>
      <c r="I280" s="12"/>
      <c r="J280" s="3"/>
      <c r="K280" s="5">
        <v>2</v>
      </c>
      <c r="L280" s="3"/>
      <c r="M280" s="23"/>
      <c r="N280" s="57"/>
    </row>
    <row r="281" spans="1:14" x14ac:dyDescent="0.55000000000000004">
      <c r="A281" s="3">
        <v>275</v>
      </c>
      <c r="B281" s="19">
        <v>275</v>
      </c>
      <c r="C281" s="3"/>
      <c r="D281" s="58"/>
      <c r="E281" s="58"/>
      <c r="F281" s="12"/>
      <c r="G281" s="12"/>
      <c r="H281" s="12"/>
      <c r="I281" s="12"/>
      <c r="J281" s="3"/>
      <c r="K281" s="5">
        <v>2</v>
      </c>
      <c r="L281" s="3"/>
      <c r="M281" s="23"/>
      <c r="N281" s="57"/>
    </row>
    <row r="282" spans="1:14" x14ac:dyDescent="0.55000000000000004">
      <c r="A282" s="3">
        <v>276</v>
      </c>
      <c r="B282" s="19">
        <v>276</v>
      </c>
      <c r="C282" s="3"/>
      <c r="D282" s="58"/>
      <c r="E282" s="58"/>
      <c r="F282" s="12"/>
      <c r="G282" s="12"/>
      <c r="H282" s="12"/>
      <c r="I282" s="12"/>
      <c r="J282" s="3"/>
      <c r="K282" s="5">
        <v>2</v>
      </c>
      <c r="L282" s="3"/>
      <c r="M282" s="23"/>
      <c r="N282" s="57"/>
    </row>
    <row r="283" spans="1:14" x14ac:dyDescent="0.55000000000000004">
      <c r="A283" s="3">
        <v>277</v>
      </c>
      <c r="B283" s="19">
        <v>277</v>
      </c>
      <c r="C283" s="3"/>
      <c r="D283" s="58"/>
      <c r="E283" s="58"/>
      <c r="F283" s="12"/>
      <c r="G283" s="12"/>
      <c r="H283" s="12"/>
      <c r="I283" s="12"/>
      <c r="J283" s="3"/>
      <c r="K283" s="5">
        <v>2</v>
      </c>
      <c r="L283" s="3"/>
      <c r="M283" s="23"/>
      <c r="N283" s="57"/>
    </row>
    <row r="284" spans="1:14" x14ac:dyDescent="0.55000000000000004">
      <c r="A284" s="3">
        <v>278</v>
      </c>
      <c r="B284" s="19">
        <v>278</v>
      </c>
      <c r="C284" s="3"/>
      <c r="D284" s="58"/>
      <c r="E284" s="58"/>
      <c r="F284" s="12"/>
      <c r="G284" s="12"/>
      <c r="H284" s="12"/>
      <c r="I284" s="12"/>
      <c r="J284" s="3"/>
      <c r="K284" s="5">
        <v>2</v>
      </c>
      <c r="L284" s="3"/>
      <c r="M284" s="23"/>
      <c r="N284" s="57"/>
    </row>
    <row r="285" spans="1:14" x14ac:dyDescent="0.55000000000000004">
      <c r="A285" s="3">
        <v>279</v>
      </c>
      <c r="B285" s="19">
        <v>279</v>
      </c>
      <c r="C285" s="3"/>
      <c r="D285" s="58"/>
      <c r="E285" s="58"/>
      <c r="F285" s="12"/>
      <c r="G285" s="12"/>
      <c r="H285" s="12"/>
      <c r="I285" s="12"/>
      <c r="J285" s="3"/>
      <c r="K285" s="5">
        <v>2</v>
      </c>
      <c r="L285" s="3"/>
      <c r="M285" s="23"/>
      <c r="N285" s="57"/>
    </row>
    <row r="286" spans="1:14" x14ac:dyDescent="0.55000000000000004">
      <c r="A286" s="3">
        <v>280</v>
      </c>
      <c r="B286" s="19">
        <v>280</v>
      </c>
      <c r="C286" s="3"/>
      <c r="D286" s="58"/>
      <c r="E286" s="58"/>
      <c r="F286" s="12"/>
      <c r="G286" s="12"/>
      <c r="H286" s="12"/>
      <c r="I286" s="12"/>
      <c r="J286" s="3"/>
      <c r="K286" s="5">
        <v>2</v>
      </c>
      <c r="L286" s="3"/>
      <c r="M286" s="23"/>
      <c r="N286" s="57"/>
    </row>
    <row r="287" spans="1:14" x14ac:dyDescent="0.55000000000000004">
      <c r="A287" s="3">
        <v>281</v>
      </c>
      <c r="B287" s="19">
        <v>281</v>
      </c>
      <c r="C287" s="3"/>
      <c r="D287" s="58"/>
      <c r="E287" s="58"/>
      <c r="F287" s="12"/>
      <c r="G287" s="12"/>
      <c r="H287" s="12"/>
      <c r="I287" s="12"/>
      <c r="J287" s="3"/>
      <c r="K287" s="5">
        <v>2</v>
      </c>
      <c r="L287" s="3"/>
      <c r="M287" s="23"/>
      <c r="N287" s="57"/>
    </row>
    <row r="288" spans="1:14" x14ac:dyDescent="0.55000000000000004">
      <c r="A288" s="3">
        <v>282</v>
      </c>
      <c r="B288" s="19">
        <v>282</v>
      </c>
      <c r="C288" s="3"/>
      <c r="D288" s="58"/>
      <c r="E288" s="58"/>
      <c r="F288" s="12"/>
      <c r="G288" s="12"/>
      <c r="H288" s="12"/>
      <c r="I288" s="12"/>
      <c r="J288" s="3"/>
      <c r="K288" s="5">
        <v>2</v>
      </c>
      <c r="L288" s="3"/>
      <c r="M288" s="23"/>
      <c r="N288" s="57"/>
    </row>
    <row r="289" spans="1:14" x14ac:dyDescent="0.55000000000000004">
      <c r="A289" s="3">
        <v>283</v>
      </c>
      <c r="B289" s="19">
        <v>283</v>
      </c>
      <c r="C289" s="3"/>
      <c r="D289" s="58"/>
      <c r="E289" s="58"/>
      <c r="F289" s="12"/>
      <c r="G289" s="12"/>
      <c r="H289" s="12"/>
      <c r="I289" s="12"/>
      <c r="J289" s="3"/>
      <c r="K289" s="5">
        <v>2</v>
      </c>
      <c r="L289" s="3"/>
      <c r="M289" s="23"/>
      <c r="N289" s="57"/>
    </row>
    <row r="290" spans="1:14" x14ac:dyDescent="0.55000000000000004">
      <c r="A290" s="3">
        <v>284</v>
      </c>
      <c r="B290" s="19">
        <v>284</v>
      </c>
      <c r="C290" s="3"/>
      <c r="D290" s="58"/>
      <c r="E290" s="58"/>
      <c r="F290" s="12"/>
      <c r="G290" s="12"/>
      <c r="H290" s="12"/>
      <c r="I290" s="12"/>
      <c r="J290" s="3"/>
      <c r="K290" s="5">
        <v>2</v>
      </c>
      <c r="L290" s="3"/>
      <c r="M290" s="23"/>
      <c r="N290" s="57"/>
    </row>
    <row r="291" spans="1:14" x14ac:dyDescent="0.55000000000000004">
      <c r="A291" s="3">
        <v>285</v>
      </c>
      <c r="B291" s="19">
        <v>285</v>
      </c>
      <c r="C291" s="3"/>
      <c r="D291" s="58"/>
      <c r="E291" s="58"/>
      <c r="F291" s="12"/>
      <c r="G291" s="12"/>
      <c r="H291" s="12"/>
      <c r="I291" s="12"/>
      <c r="J291" s="3"/>
      <c r="K291" s="5">
        <v>2</v>
      </c>
      <c r="L291" s="3"/>
      <c r="M291" s="23"/>
      <c r="N291" s="57"/>
    </row>
    <row r="292" spans="1:14" x14ac:dyDescent="0.55000000000000004">
      <c r="A292" s="3">
        <v>286</v>
      </c>
      <c r="B292" s="19">
        <v>286</v>
      </c>
      <c r="C292" s="3"/>
      <c r="D292" s="58"/>
      <c r="E292" s="58"/>
      <c r="F292" s="12"/>
      <c r="G292" s="12"/>
      <c r="H292" s="12"/>
      <c r="I292" s="12"/>
      <c r="J292" s="3"/>
      <c r="K292" s="5">
        <v>2</v>
      </c>
      <c r="L292" s="3"/>
      <c r="M292" s="23"/>
      <c r="N292" s="57"/>
    </row>
    <row r="293" spans="1:14" x14ac:dyDescent="0.55000000000000004">
      <c r="A293" s="3">
        <v>287</v>
      </c>
      <c r="B293" s="19">
        <v>287</v>
      </c>
      <c r="C293" s="3"/>
      <c r="D293" s="58"/>
      <c r="E293" s="58"/>
      <c r="F293" s="12"/>
      <c r="G293" s="12"/>
      <c r="H293" s="12"/>
      <c r="I293" s="12"/>
      <c r="J293" s="3"/>
      <c r="K293" s="5">
        <v>2</v>
      </c>
      <c r="L293" s="3"/>
      <c r="M293" s="23"/>
      <c r="N293" s="57"/>
    </row>
    <row r="294" spans="1:14" x14ac:dyDescent="0.55000000000000004">
      <c r="A294" s="3">
        <v>288</v>
      </c>
      <c r="B294" s="19">
        <v>288</v>
      </c>
      <c r="C294" s="3"/>
      <c r="D294" s="58"/>
      <c r="E294" s="58"/>
      <c r="F294" s="12"/>
      <c r="G294" s="12"/>
      <c r="H294" s="12"/>
      <c r="I294" s="12"/>
      <c r="J294" s="3"/>
      <c r="K294" s="5">
        <v>2</v>
      </c>
      <c r="L294" s="3"/>
      <c r="M294" s="23"/>
      <c r="N294" s="57"/>
    </row>
    <row r="295" spans="1:14" x14ac:dyDescent="0.55000000000000004">
      <c r="A295" s="3">
        <v>289</v>
      </c>
      <c r="B295" s="19">
        <v>289</v>
      </c>
      <c r="C295" s="3"/>
      <c r="D295" s="58"/>
      <c r="E295" s="58"/>
      <c r="F295" s="12"/>
      <c r="G295" s="12"/>
      <c r="H295" s="12"/>
      <c r="I295" s="12"/>
      <c r="J295" s="3"/>
      <c r="K295" s="5">
        <v>2</v>
      </c>
      <c r="L295" s="3"/>
      <c r="M295" s="23"/>
      <c r="N295" s="57"/>
    </row>
    <row r="296" spans="1:14" x14ac:dyDescent="0.55000000000000004">
      <c r="A296" s="3">
        <v>290</v>
      </c>
      <c r="B296" s="19">
        <v>290</v>
      </c>
      <c r="C296" s="3"/>
      <c r="D296" s="58"/>
      <c r="E296" s="58"/>
      <c r="F296" s="12"/>
      <c r="G296" s="12"/>
      <c r="H296" s="12"/>
      <c r="I296" s="12"/>
      <c r="J296" s="3"/>
      <c r="K296" s="5">
        <v>2</v>
      </c>
      <c r="L296" s="3"/>
      <c r="M296" s="23"/>
      <c r="N296" s="57"/>
    </row>
    <row r="297" spans="1:14" x14ac:dyDescent="0.55000000000000004">
      <c r="A297" s="3">
        <v>291</v>
      </c>
      <c r="B297" s="19">
        <v>291</v>
      </c>
      <c r="C297" s="3"/>
      <c r="D297" s="58"/>
      <c r="E297" s="58"/>
      <c r="F297" s="12"/>
      <c r="G297" s="12"/>
      <c r="H297" s="12"/>
      <c r="I297" s="12"/>
      <c r="J297" s="3"/>
      <c r="K297" s="5">
        <v>2</v>
      </c>
      <c r="L297" s="3"/>
      <c r="M297" s="23"/>
      <c r="N297" s="57"/>
    </row>
    <row r="298" spans="1:14" x14ac:dyDescent="0.55000000000000004">
      <c r="A298" s="3">
        <v>292</v>
      </c>
      <c r="B298" s="19">
        <v>292</v>
      </c>
      <c r="C298" s="3"/>
      <c r="D298" s="58"/>
      <c r="E298" s="58"/>
      <c r="F298" s="12"/>
      <c r="G298" s="12"/>
      <c r="H298" s="12"/>
      <c r="I298" s="12"/>
      <c r="J298" s="3"/>
      <c r="K298" s="5">
        <v>2</v>
      </c>
      <c r="L298" s="3"/>
      <c r="M298" s="23"/>
      <c r="N298" s="57"/>
    </row>
    <row r="299" spans="1:14" x14ac:dyDescent="0.55000000000000004">
      <c r="A299" s="3">
        <v>293</v>
      </c>
      <c r="B299" s="19">
        <v>293</v>
      </c>
      <c r="C299" s="3"/>
      <c r="D299" s="58"/>
      <c r="E299" s="58"/>
      <c r="F299" s="12"/>
      <c r="G299" s="12"/>
      <c r="H299" s="12"/>
      <c r="I299" s="12"/>
      <c r="J299" s="3"/>
      <c r="K299" s="5">
        <v>2</v>
      </c>
      <c r="L299" s="3"/>
      <c r="M299" s="23"/>
      <c r="N299" s="57"/>
    </row>
    <row r="300" spans="1:14" x14ac:dyDescent="0.55000000000000004">
      <c r="A300" s="3">
        <v>294</v>
      </c>
      <c r="B300" s="19">
        <v>294</v>
      </c>
      <c r="C300" s="3"/>
      <c r="D300" s="58"/>
      <c r="E300" s="58"/>
      <c r="F300" s="12"/>
      <c r="G300" s="12"/>
      <c r="H300" s="12"/>
      <c r="I300" s="12"/>
      <c r="J300" s="3"/>
      <c r="K300" s="5">
        <v>2</v>
      </c>
      <c r="L300" s="3"/>
      <c r="M300" s="23"/>
      <c r="N300" s="57"/>
    </row>
    <row r="301" spans="1:14" x14ac:dyDescent="0.55000000000000004">
      <c r="A301" s="3">
        <v>295</v>
      </c>
      <c r="B301" s="19">
        <v>295</v>
      </c>
      <c r="C301" s="3"/>
      <c r="D301" s="58"/>
      <c r="E301" s="58"/>
      <c r="F301" s="12"/>
      <c r="G301" s="12"/>
      <c r="H301" s="12"/>
      <c r="I301" s="12"/>
      <c r="J301" s="3"/>
      <c r="K301" s="5">
        <v>2</v>
      </c>
      <c r="L301" s="3"/>
      <c r="M301" s="23"/>
      <c r="N301" s="57"/>
    </row>
    <row r="302" spans="1:14" x14ac:dyDescent="0.55000000000000004">
      <c r="A302" s="3">
        <v>296</v>
      </c>
      <c r="B302" s="19">
        <v>296</v>
      </c>
      <c r="C302" s="3"/>
      <c r="D302" s="58"/>
      <c r="E302" s="58"/>
      <c r="F302" s="12"/>
      <c r="G302" s="12"/>
      <c r="H302" s="12"/>
      <c r="I302" s="12"/>
      <c r="J302" s="3"/>
      <c r="K302" s="5">
        <v>2</v>
      </c>
      <c r="L302" s="3"/>
      <c r="M302" s="23"/>
      <c r="N302" s="57"/>
    </row>
    <row r="303" spans="1:14" x14ac:dyDescent="0.55000000000000004">
      <c r="A303" s="3">
        <v>297</v>
      </c>
      <c r="B303" s="19">
        <v>297</v>
      </c>
      <c r="C303" s="3"/>
      <c r="D303" s="58"/>
      <c r="E303" s="58"/>
      <c r="F303" s="12"/>
      <c r="G303" s="12"/>
      <c r="H303" s="12"/>
      <c r="I303" s="12"/>
      <c r="J303" s="3"/>
      <c r="K303" s="5">
        <v>2</v>
      </c>
      <c r="L303" s="3"/>
      <c r="M303" s="23"/>
      <c r="N303" s="57"/>
    </row>
    <row r="304" spans="1:14" x14ac:dyDescent="0.55000000000000004">
      <c r="A304" s="3">
        <v>298</v>
      </c>
      <c r="B304" s="19">
        <v>298</v>
      </c>
      <c r="C304" s="3"/>
      <c r="D304" s="58"/>
      <c r="E304" s="58"/>
      <c r="F304" s="12"/>
      <c r="G304" s="12"/>
      <c r="H304" s="12"/>
      <c r="I304" s="12"/>
      <c r="J304" s="3"/>
      <c r="K304" s="5">
        <v>2</v>
      </c>
      <c r="L304" s="3"/>
      <c r="M304" s="23"/>
      <c r="N304" s="57"/>
    </row>
    <row r="305" spans="1:14" x14ac:dyDescent="0.55000000000000004">
      <c r="A305" s="3">
        <v>299</v>
      </c>
      <c r="B305" s="19">
        <v>299</v>
      </c>
      <c r="C305" s="3"/>
      <c r="D305" s="58"/>
      <c r="E305" s="58"/>
      <c r="F305" s="12"/>
      <c r="G305" s="12"/>
      <c r="H305" s="12"/>
      <c r="I305" s="12"/>
      <c r="J305" s="3"/>
      <c r="K305" s="5">
        <v>2</v>
      </c>
      <c r="L305" s="3"/>
      <c r="M305" s="23"/>
      <c r="N305" s="57"/>
    </row>
    <row r="306" spans="1:14" x14ac:dyDescent="0.55000000000000004">
      <c r="A306" s="3">
        <v>300</v>
      </c>
      <c r="B306" s="19">
        <v>300</v>
      </c>
      <c r="C306" s="3"/>
      <c r="D306" s="58"/>
      <c r="E306" s="58"/>
      <c r="F306" s="12"/>
      <c r="G306" s="12"/>
      <c r="H306" s="12"/>
      <c r="I306" s="12"/>
      <c r="J306" s="3"/>
      <c r="K306" s="5">
        <v>2</v>
      </c>
      <c r="L306" s="3"/>
      <c r="M306" s="23"/>
      <c r="N306" s="57"/>
    </row>
    <row r="307" spans="1:14" x14ac:dyDescent="0.55000000000000004">
      <c r="A307" s="3">
        <v>301</v>
      </c>
      <c r="B307" s="19">
        <v>301</v>
      </c>
      <c r="C307" s="3"/>
      <c r="D307" s="58"/>
      <c r="E307" s="58"/>
      <c r="F307" s="12"/>
      <c r="G307" s="12"/>
      <c r="H307" s="12"/>
      <c r="I307" s="12"/>
      <c r="J307" s="3"/>
      <c r="K307" s="5">
        <v>2</v>
      </c>
      <c r="L307" s="3"/>
      <c r="M307" s="23"/>
      <c r="N307" s="57"/>
    </row>
    <row r="308" spans="1:14" x14ac:dyDescent="0.55000000000000004">
      <c r="A308" s="3">
        <v>302</v>
      </c>
      <c r="B308" s="19">
        <v>302</v>
      </c>
      <c r="C308" s="3"/>
      <c r="D308" s="58"/>
      <c r="E308" s="58"/>
      <c r="F308" s="12"/>
      <c r="G308" s="12"/>
      <c r="H308" s="12"/>
      <c r="I308" s="12"/>
      <c r="J308" s="3"/>
      <c r="K308" s="5">
        <v>2</v>
      </c>
      <c r="L308" s="3"/>
      <c r="M308" s="23"/>
      <c r="N308" s="57"/>
    </row>
    <row r="309" spans="1:14" x14ac:dyDescent="0.55000000000000004">
      <c r="A309" s="3">
        <v>303</v>
      </c>
      <c r="B309" s="19">
        <v>303</v>
      </c>
      <c r="C309" s="3"/>
      <c r="D309" s="58"/>
      <c r="E309" s="58"/>
      <c r="F309" s="12"/>
      <c r="G309" s="12"/>
      <c r="H309" s="12"/>
      <c r="I309" s="12"/>
      <c r="J309" s="3"/>
      <c r="K309" s="5">
        <v>2</v>
      </c>
      <c r="L309" s="3"/>
      <c r="M309" s="23"/>
      <c r="N309" s="57"/>
    </row>
    <row r="310" spans="1:14" x14ac:dyDescent="0.55000000000000004">
      <c r="A310" s="3">
        <v>304</v>
      </c>
      <c r="B310" s="19">
        <v>304</v>
      </c>
      <c r="C310" s="3"/>
      <c r="D310" s="58"/>
      <c r="E310" s="58"/>
      <c r="F310" s="12"/>
      <c r="G310" s="12"/>
      <c r="H310" s="12"/>
      <c r="I310" s="12"/>
      <c r="J310" s="3"/>
      <c r="K310" s="5">
        <v>2</v>
      </c>
      <c r="L310" s="3"/>
      <c r="M310" s="23"/>
      <c r="N310" s="57"/>
    </row>
    <row r="311" spans="1:14" x14ac:dyDescent="0.55000000000000004">
      <c r="A311" s="3">
        <v>305</v>
      </c>
      <c r="B311" s="19">
        <v>305</v>
      </c>
      <c r="C311" s="3"/>
      <c r="D311" s="58"/>
      <c r="E311" s="58"/>
      <c r="F311" s="12"/>
      <c r="G311" s="12"/>
      <c r="H311" s="12"/>
      <c r="I311" s="12"/>
      <c r="J311" s="3"/>
      <c r="K311" s="5">
        <v>2</v>
      </c>
      <c r="L311" s="3"/>
      <c r="M311" s="23"/>
      <c r="N311" s="57"/>
    </row>
    <row r="312" spans="1:14" x14ac:dyDescent="0.55000000000000004">
      <c r="A312" s="3">
        <v>306</v>
      </c>
      <c r="B312" s="19">
        <v>306</v>
      </c>
      <c r="C312" s="3"/>
      <c r="D312" s="58"/>
      <c r="E312" s="58"/>
      <c r="F312" s="12"/>
      <c r="G312" s="12"/>
      <c r="H312" s="12"/>
      <c r="I312" s="12"/>
      <c r="J312" s="3"/>
      <c r="K312" s="5">
        <v>2</v>
      </c>
      <c r="L312" s="3"/>
      <c r="M312" s="23"/>
      <c r="N312" s="57"/>
    </row>
    <row r="313" spans="1:14" x14ac:dyDescent="0.55000000000000004">
      <c r="A313" s="3">
        <v>307</v>
      </c>
      <c r="B313" s="19">
        <v>307</v>
      </c>
      <c r="C313" s="3"/>
      <c r="D313" s="58"/>
      <c r="E313" s="58"/>
      <c r="F313" s="12"/>
      <c r="G313" s="12"/>
      <c r="H313" s="12"/>
      <c r="I313" s="12"/>
      <c r="J313" s="3"/>
      <c r="K313" s="5">
        <v>2</v>
      </c>
      <c r="L313" s="3"/>
      <c r="M313" s="23"/>
      <c r="N313" s="57"/>
    </row>
    <row r="314" spans="1:14" x14ac:dyDescent="0.55000000000000004">
      <c r="A314" s="3">
        <v>308</v>
      </c>
      <c r="B314" s="19">
        <v>308</v>
      </c>
      <c r="C314" s="3"/>
      <c r="D314" s="58"/>
      <c r="E314" s="58"/>
      <c r="F314" s="12"/>
      <c r="G314" s="12"/>
      <c r="H314" s="12"/>
      <c r="I314" s="12"/>
      <c r="J314" s="3"/>
      <c r="K314" s="5">
        <v>2</v>
      </c>
      <c r="L314" s="3"/>
      <c r="M314" s="23"/>
      <c r="N314" s="57"/>
    </row>
    <row r="315" spans="1:14" x14ac:dyDescent="0.55000000000000004">
      <c r="A315" s="3">
        <v>309</v>
      </c>
      <c r="B315" s="19">
        <v>309</v>
      </c>
      <c r="C315" s="3"/>
      <c r="D315" s="58"/>
      <c r="E315" s="58"/>
      <c r="F315" s="12"/>
      <c r="G315" s="12"/>
      <c r="H315" s="12"/>
      <c r="I315" s="12"/>
      <c r="J315" s="3"/>
      <c r="K315" s="5">
        <v>2</v>
      </c>
      <c r="L315" s="3"/>
      <c r="M315" s="23"/>
      <c r="N315" s="57"/>
    </row>
    <row r="316" spans="1:14" x14ac:dyDescent="0.55000000000000004">
      <c r="A316" s="3">
        <v>310</v>
      </c>
      <c r="B316" s="19">
        <v>310</v>
      </c>
      <c r="C316" s="3"/>
      <c r="D316" s="58"/>
      <c r="E316" s="58"/>
      <c r="F316" s="12"/>
      <c r="G316" s="12"/>
      <c r="H316" s="12"/>
      <c r="I316" s="12"/>
      <c r="J316" s="3"/>
      <c r="K316" s="5">
        <v>2</v>
      </c>
      <c r="L316" s="3"/>
      <c r="M316" s="23"/>
      <c r="N316" s="57"/>
    </row>
    <row r="317" spans="1:14" x14ac:dyDescent="0.55000000000000004">
      <c r="A317" s="3">
        <v>311</v>
      </c>
      <c r="B317" s="19">
        <v>311</v>
      </c>
      <c r="C317" s="3"/>
      <c r="D317" s="58"/>
      <c r="E317" s="58"/>
      <c r="F317" s="12"/>
      <c r="G317" s="12"/>
      <c r="H317" s="12"/>
      <c r="I317" s="12"/>
      <c r="J317" s="3"/>
      <c r="K317" s="5">
        <v>2</v>
      </c>
      <c r="L317" s="3"/>
      <c r="M317" s="23"/>
      <c r="N317" s="57"/>
    </row>
    <row r="318" spans="1:14" x14ac:dyDescent="0.55000000000000004">
      <c r="A318" s="3">
        <v>312</v>
      </c>
      <c r="B318" s="19">
        <v>312</v>
      </c>
      <c r="C318" s="3"/>
      <c r="D318" s="58"/>
      <c r="E318" s="58"/>
      <c r="F318" s="12"/>
      <c r="G318" s="12"/>
      <c r="H318" s="12"/>
      <c r="I318" s="12"/>
      <c r="J318" s="3"/>
      <c r="K318" s="5">
        <v>2</v>
      </c>
      <c r="L318" s="3"/>
      <c r="M318" s="23"/>
      <c r="N318" s="57"/>
    </row>
    <row r="319" spans="1:14" x14ac:dyDescent="0.55000000000000004">
      <c r="A319" s="3">
        <v>313</v>
      </c>
      <c r="B319" s="19">
        <v>313</v>
      </c>
      <c r="C319" s="3"/>
      <c r="D319" s="58"/>
      <c r="E319" s="58"/>
      <c r="F319" s="12"/>
      <c r="G319" s="12"/>
      <c r="H319" s="12"/>
      <c r="I319" s="12"/>
      <c r="J319" s="3"/>
      <c r="K319" s="5">
        <v>2</v>
      </c>
      <c r="L319" s="3"/>
      <c r="M319" s="23"/>
      <c r="N319" s="57"/>
    </row>
    <row r="320" spans="1:14" x14ac:dyDescent="0.55000000000000004">
      <c r="A320" s="3">
        <v>314</v>
      </c>
      <c r="B320" s="19">
        <v>314</v>
      </c>
      <c r="C320" s="3"/>
      <c r="D320" s="58"/>
      <c r="E320" s="58"/>
      <c r="F320" s="12"/>
      <c r="G320" s="12"/>
      <c r="H320" s="12"/>
      <c r="I320" s="12"/>
      <c r="J320" s="3"/>
      <c r="K320" s="5">
        <v>2</v>
      </c>
      <c r="L320" s="3"/>
      <c r="M320" s="23"/>
      <c r="N320" s="57"/>
    </row>
    <row r="321" spans="1:14" x14ac:dyDescent="0.55000000000000004">
      <c r="A321" s="3">
        <v>315</v>
      </c>
      <c r="B321" s="19">
        <v>315</v>
      </c>
      <c r="C321" s="3"/>
      <c r="D321" s="58"/>
      <c r="E321" s="58"/>
      <c r="F321" s="12"/>
      <c r="G321" s="12"/>
      <c r="H321" s="12"/>
      <c r="I321" s="12"/>
      <c r="J321" s="3"/>
      <c r="K321" s="5">
        <v>2</v>
      </c>
      <c r="L321" s="3"/>
      <c r="M321" s="23"/>
      <c r="N321" s="57"/>
    </row>
    <row r="322" spans="1:14" x14ac:dyDescent="0.55000000000000004">
      <c r="A322" s="3">
        <v>316</v>
      </c>
      <c r="B322" s="19">
        <v>316</v>
      </c>
      <c r="C322" s="3"/>
      <c r="D322" s="58"/>
      <c r="E322" s="58"/>
      <c r="F322" s="12"/>
      <c r="G322" s="12"/>
      <c r="H322" s="12"/>
      <c r="I322" s="12"/>
      <c r="J322" s="3"/>
      <c r="K322" s="5">
        <v>2</v>
      </c>
      <c r="L322" s="3"/>
      <c r="M322" s="23"/>
      <c r="N322" s="57"/>
    </row>
    <row r="323" spans="1:14" x14ac:dyDescent="0.55000000000000004">
      <c r="A323" s="3">
        <v>317</v>
      </c>
      <c r="B323" s="19">
        <v>317</v>
      </c>
      <c r="C323" s="3"/>
      <c r="D323" s="58"/>
      <c r="E323" s="58"/>
      <c r="F323" s="12"/>
      <c r="G323" s="12"/>
      <c r="H323" s="12"/>
      <c r="I323" s="12"/>
      <c r="J323" s="3"/>
      <c r="K323" s="5">
        <v>2</v>
      </c>
      <c r="L323" s="3"/>
      <c r="M323" s="23"/>
      <c r="N323" s="57"/>
    </row>
    <row r="324" spans="1:14" x14ac:dyDescent="0.55000000000000004">
      <c r="A324" s="3">
        <v>318</v>
      </c>
      <c r="B324" s="19">
        <v>318</v>
      </c>
      <c r="C324" s="3"/>
      <c r="D324" s="58"/>
      <c r="E324" s="58"/>
      <c r="F324" s="12"/>
      <c r="G324" s="12"/>
      <c r="H324" s="12"/>
      <c r="I324" s="12"/>
      <c r="J324" s="3"/>
      <c r="K324" s="5">
        <v>2</v>
      </c>
      <c r="L324" s="3"/>
      <c r="M324" s="23"/>
      <c r="N324" s="57"/>
    </row>
    <row r="325" spans="1:14" x14ac:dyDescent="0.55000000000000004">
      <c r="A325" s="3">
        <v>319</v>
      </c>
      <c r="B325" s="19">
        <v>319</v>
      </c>
      <c r="C325" s="3"/>
      <c r="D325" s="58"/>
      <c r="E325" s="58"/>
      <c r="F325" s="12"/>
      <c r="G325" s="12"/>
      <c r="H325" s="12"/>
      <c r="I325" s="12"/>
      <c r="J325" s="3"/>
      <c r="K325" s="5">
        <v>2</v>
      </c>
      <c r="L325" s="3"/>
      <c r="M325" s="23"/>
      <c r="N325" s="57"/>
    </row>
    <row r="326" spans="1:14" x14ac:dyDescent="0.55000000000000004">
      <c r="A326" s="3">
        <v>320</v>
      </c>
      <c r="B326" s="19">
        <v>320</v>
      </c>
      <c r="C326" s="3"/>
      <c r="D326" s="58"/>
      <c r="E326" s="58"/>
      <c r="F326" s="12"/>
      <c r="G326" s="12"/>
      <c r="H326" s="12"/>
      <c r="I326" s="12"/>
      <c r="J326" s="3"/>
      <c r="K326" s="5">
        <v>2</v>
      </c>
      <c r="L326" s="3"/>
      <c r="M326" s="23"/>
      <c r="N326" s="57"/>
    </row>
    <row r="327" spans="1:14" x14ac:dyDescent="0.55000000000000004">
      <c r="A327" s="3">
        <v>321</v>
      </c>
      <c r="B327" s="19">
        <v>321</v>
      </c>
      <c r="C327" s="3"/>
      <c r="D327" s="58"/>
      <c r="E327" s="58"/>
      <c r="F327" s="12"/>
      <c r="G327" s="12"/>
      <c r="H327" s="12"/>
      <c r="I327" s="12"/>
      <c r="J327" s="3"/>
      <c r="K327" s="5">
        <v>2</v>
      </c>
      <c r="L327" s="3"/>
      <c r="M327" s="23"/>
      <c r="N327" s="57"/>
    </row>
    <row r="328" spans="1:14" x14ac:dyDescent="0.55000000000000004">
      <c r="A328" s="3">
        <v>322</v>
      </c>
      <c r="B328" s="19">
        <v>322</v>
      </c>
      <c r="C328" s="3"/>
      <c r="D328" s="58"/>
      <c r="E328" s="58"/>
      <c r="F328" s="12"/>
      <c r="G328" s="12"/>
      <c r="H328" s="12"/>
      <c r="I328" s="12"/>
      <c r="J328" s="3"/>
      <c r="K328" s="5">
        <v>2</v>
      </c>
      <c r="L328" s="3"/>
      <c r="M328" s="23"/>
      <c r="N328" s="57"/>
    </row>
    <row r="329" spans="1:14" x14ac:dyDescent="0.55000000000000004">
      <c r="A329" s="3">
        <v>323</v>
      </c>
      <c r="B329" s="19">
        <v>323</v>
      </c>
      <c r="C329" s="3"/>
      <c r="D329" s="58"/>
      <c r="E329" s="58"/>
      <c r="F329" s="12"/>
      <c r="G329" s="12"/>
      <c r="H329" s="12"/>
      <c r="I329" s="12"/>
      <c r="J329" s="3"/>
      <c r="K329" s="5">
        <v>2</v>
      </c>
      <c r="L329" s="3"/>
      <c r="M329" s="23"/>
      <c r="N329" s="57"/>
    </row>
    <row r="330" spans="1:14" x14ac:dyDescent="0.55000000000000004">
      <c r="A330" s="3">
        <v>324</v>
      </c>
      <c r="B330" s="19">
        <v>324</v>
      </c>
      <c r="C330" s="3"/>
      <c r="D330" s="58"/>
      <c r="E330" s="58"/>
      <c r="F330" s="12"/>
      <c r="G330" s="12"/>
      <c r="H330" s="12"/>
      <c r="I330" s="12"/>
      <c r="J330" s="3"/>
      <c r="K330" s="5">
        <v>2</v>
      </c>
      <c r="L330" s="3"/>
      <c r="M330" s="23"/>
      <c r="N330" s="57"/>
    </row>
    <row r="331" spans="1:14" x14ac:dyDescent="0.55000000000000004">
      <c r="A331" s="3">
        <v>325</v>
      </c>
      <c r="B331" s="19">
        <v>325</v>
      </c>
      <c r="C331" s="3"/>
      <c r="D331" s="58"/>
      <c r="E331" s="58"/>
      <c r="F331" s="12"/>
      <c r="G331" s="12"/>
      <c r="H331" s="12"/>
      <c r="I331" s="12"/>
      <c r="J331" s="3"/>
      <c r="K331" s="5">
        <v>2</v>
      </c>
      <c r="L331" s="3"/>
      <c r="M331" s="23"/>
      <c r="N331" s="57"/>
    </row>
    <row r="332" spans="1:14" x14ac:dyDescent="0.55000000000000004">
      <c r="A332" s="3">
        <v>326</v>
      </c>
      <c r="B332" s="19">
        <v>326</v>
      </c>
      <c r="C332" s="3"/>
      <c r="D332" s="58"/>
      <c r="E332" s="58"/>
      <c r="F332" s="12"/>
      <c r="G332" s="12"/>
      <c r="H332" s="12"/>
      <c r="I332" s="12"/>
      <c r="J332" s="3"/>
      <c r="K332" s="5">
        <v>2</v>
      </c>
      <c r="L332" s="3"/>
      <c r="M332" s="23"/>
      <c r="N332" s="57"/>
    </row>
    <row r="333" spans="1:14" x14ac:dyDescent="0.55000000000000004">
      <c r="A333" s="3">
        <v>327</v>
      </c>
      <c r="B333" s="19">
        <v>327</v>
      </c>
      <c r="C333" s="3"/>
      <c r="D333" s="58"/>
      <c r="E333" s="58"/>
      <c r="F333" s="12"/>
      <c r="G333" s="12"/>
      <c r="H333" s="12"/>
      <c r="I333" s="12"/>
      <c r="J333" s="3"/>
      <c r="K333" s="5">
        <v>2</v>
      </c>
      <c r="L333" s="3"/>
      <c r="M333" s="23"/>
      <c r="N333" s="57"/>
    </row>
    <row r="334" spans="1:14" x14ac:dyDescent="0.55000000000000004">
      <c r="A334" s="3">
        <v>328</v>
      </c>
      <c r="B334" s="19">
        <v>328</v>
      </c>
      <c r="C334" s="3"/>
      <c r="D334" s="58"/>
      <c r="E334" s="58"/>
      <c r="F334" s="12"/>
      <c r="G334" s="12"/>
      <c r="H334" s="12"/>
      <c r="I334" s="12"/>
      <c r="J334" s="3"/>
      <c r="K334" s="5">
        <v>2</v>
      </c>
      <c r="L334" s="3"/>
      <c r="M334" s="23"/>
      <c r="N334" s="57"/>
    </row>
    <row r="335" spans="1:14" x14ac:dyDescent="0.55000000000000004">
      <c r="A335" s="3">
        <v>329</v>
      </c>
      <c r="B335" s="19">
        <v>329</v>
      </c>
      <c r="C335" s="3"/>
      <c r="D335" s="58"/>
      <c r="E335" s="58"/>
      <c r="F335" s="12"/>
      <c r="G335" s="12"/>
      <c r="H335" s="12"/>
      <c r="I335" s="12"/>
      <c r="J335" s="3"/>
      <c r="K335" s="5">
        <v>2</v>
      </c>
      <c r="L335" s="3"/>
      <c r="M335" s="23"/>
      <c r="N335" s="57"/>
    </row>
    <row r="336" spans="1:14" x14ac:dyDescent="0.55000000000000004">
      <c r="A336" s="3">
        <v>330</v>
      </c>
      <c r="B336" s="19">
        <v>330</v>
      </c>
      <c r="C336" s="3"/>
      <c r="D336" s="58"/>
      <c r="E336" s="58"/>
      <c r="F336" s="12"/>
      <c r="G336" s="12"/>
      <c r="H336" s="12"/>
      <c r="I336" s="12"/>
      <c r="J336" s="3"/>
      <c r="K336" s="5">
        <v>2</v>
      </c>
      <c r="L336" s="3"/>
      <c r="M336" s="23"/>
      <c r="N336" s="57"/>
    </row>
    <row r="337" spans="1:14" x14ac:dyDescent="0.55000000000000004">
      <c r="A337" s="3">
        <v>331</v>
      </c>
      <c r="B337" s="19">
        <v>331</v>
      </c>
      <c r="C337" s="3"/>
      <c r="D337" s="58"/>
      <c r="E337" s="58"/>
      <c r="F337" s="12"/>
      <c r="G337" s="12"/>
      <c r="H337" s="12"/>
      <c r="I337" s="12"/>
      <c r="J337" s="3"/>
      <c r="K337" s="5">
        <v>2</v>
      </c>
      <c r="L337" s="3"/>
      <c r="M337" s="23"/>
      <c r="N337" s="57"/>
    </row>
    <row r="338" spans="1:14" x14ac:dyDescent="0.55000000000000004">
      <c r="A338" s="3">
        <v>332</v>
      </c>
      <c r="B338" s="19">
        <v>332</v>
      </c>
      <c r="C338" s="3"/>
      <c r="D338" s="58"/>
      <c r="E338" s="58"/>
      <c r="F338" s="12"/>
      <c r="G338" s="12"/>
      <c r="H338" s="12"/>
      <c r="I338" s="12"/>
      <c r="J338" s="3"/>
      <c r="K338" s="5">
        <v>2</v>
      </c>
      <c r="L338" s="3"/>
      <c r="M338" s="23"/>
      <c r="N338" s="57"/>
    </row>
    <row r="339" spans="1:14" x14ac:dyDescent="0.55000000000000004">
      <c r="A339" s="3">
        <v>333</v>
      </c>
      <c r="B339" s="19">
        <v>333</v>
      </c>
      <c r="C339" s="3"/>
      <c r="D339" s="58"/>
      <c r="E339" s="58"/>
      <c r="F339" s="12"/>
      <c r="G339" s="12"/>
      <c r="H339" s="12"/>
      <c r="I339" s="12"/>
      <c r="J339" s="3"/>
      <c r="K339" s="5">
        <v>2</v>
      </c>
      <c r="L339" s="3"/>
      <c r="M339" s="23"/>
      <c r="N339" s="57"/>
    </row>
    <row r="340" spans="1:14" x14ac:dyDescent="0.55000000000000004">
      <c r="A340" s="3">
        <v>334</v>
      </c>
      <c r="B340" s="19">
        <v>334</v>
      </c>
      <c r="C340" s="3"/>
      <c r="D340" s="58"/>
      <c r="E340" s="58"/>
      <c r="F340" s="12"/>
      <c r="G340" s="12"/>
      <c r="H340" s="12"/>
      <c r="I340" s="12"/>
      <c r="J340" s="3"/>
      <c r="K340" s="5">
        <v>2</v>
      </c>
      <c r="L340" s="3"/>
      <c r="M340" s="23"/>
      <c r="N340" s="57"/>
    </row>
    <row r="341" spans="1:14" x14ac:dyDescent="0.55000000000000004">
      <c r="A341" s="3">
        <v>335</v>
      </c>
      <c r="B341" s="19">
        <v>335</v>
      </c>
      <c r="C341" s="3"/>
      <c r="D341" s="58"/>
      <c r="E341" s="58"/>
      <c r="F341" s="12"/>
      <c r="G341" s="12"/>
      <c r="H341" s="12"/>
      <c r="I341" s="12"/>
      <c r="J341" s="3"/>
      <c r="K341" s="5">
        <v>2</v>
      </c>
      <c r="L341" s="3"/>
      <c r="M341" s="23"/>
      <c r="N341" s="57"/>
    </row>
    <row r="342" spans="1:14" x14ac:dyDescent="0.55000000000000004">
      <c r="A342" s="3">
        <v>336</v>
      </c>
      <c r="B342" s="19">
        <v>336</v>
      </c>
      <c r="C342" s="3"/>
      <c r="D342" s="58"/>
      <c r="E342" s="58"/>
      <c r="F342" s="12"/>
      <c r="G342" s="12"/>
      <c r="H342" s="12"/>
      <c r="I342" s="12"/>
      <c r="J342" s="3"/>
      <c r="K342" s="5">
        <v>2</v>
      </c>
      <c r="L342" s="3"/>
      <c r="M342" s="23"/>
      <c r="N342" s="57"/>
    </row>
    <row r="343" spans="1:14" x14ac:dyDescent="0.55000000000000004">
      <c r="A343" s="3">
        <v>337</v>
      </c>
      <c r="B343" s="19">
        <v>337</v>
      </c>
      <c r="C343" s="3"/>
      <c r="D343" s="58"/>
      <c r="E343" s="58"/>
      <c r="F343" s="12"/>
      <c r="G343" s="12"/>
      <c r="H343" s="12"/>
      <c r="I343" s="12"/>
      <c r="J343" s="3"/>
      <c r="K343" s="5">
        <v>2</v>
      </c>
      <c r="L343" s="3"/>
      <c r="M343" s="23"/>
      <c r="N343" s="57"/>
    </row>
    <row r="344" spans="1:14" x14ac:dyDescent="0.55000000000000004">
      <c r="A344" s="3">
        <v>338</v>
      </c>
      <c r="B344" s="19">
        <v>338</v>
      </c>
      <c r="C344" s="3"/>
      <c r="D344" s="58"/>
      <c r="E344" s="58"/>
      <c r="F344" s="12"/>
      <c r="G344" s="12"/>
      <c r="H344" s="12"/>
      <c r="I344" s="12"/>
      <c r="J344" s="3"/>
      <c r="K344" s="5">
        <v>2</v>
      </c>
      <c r="L344" s="3"/>
      <c r="M344" s="23"/>
      <c r="N344" s="57"/>
    </row>
    <row r="345" spans="1:14" x14ac:dyDescent="0.55000000000000004">
      <c r="A345" s="3">
        <v>339</v>
      </c>
      <c r="B345" s="19">
        <v>339</v>
      </c>
      <c r="C345" s="3"/>
      <c r="D345" s="58"/>
      <c r="E345" s="58"/>
      <c r="F345" s="12"/>
      <c r="G345" s="12"/>
      <c r="H345" s="12"/>
      <c r="I345" s="12"/>
      <c r="J345" s="3"/>
      <c r="K345" s="5">
        <v>2</v>
      </c>
      <c r="L345" s="3"/>
      <c r="M345" s="23"/>
      <c r="N345" s="57"/>
    </row>
    <row r="346" spans="1:14" x14ac:dyDescent="0.55000000000000004">
      <c r="A346" s="3">
        <v>340</v>
      </c>
      <c r="B346" s="19">
        <v>340</v>
      </c>
      <c r="C346" s="3"/>
      <c r="D346" s="58"/>
      <c r="E346" s="58"/>
      <c r="F346" s="12"/>
      <c r="G346" s="12"/>
      <c r="H346" s="12"/>
      <c r="I346" s="12"/>
      <c r="J346" s="3"/>
      <c r="K346" s="5">
        <v>2</v>
      </c>
      <c r="L346" s="3"/>
      <c r="M346" s="23"/>
      <c r="N346" s="57"/>
    </row>
    <row r="347" spans="1:14" x14ac:dyDescent="0.55000000000000004">
      <c r="A347" s="3">
        <v>341</v>
      </c>
      <c r="B347" s="19">
        <v>341</v>
      </c>
      <c r="C347" s="3"/>
      <c r="D347" s="58"/>
      <c r="E347" s="58"/>
      <c r="F347" s="12"/>
      <c r="G347" s="12"/>
      <c r="H347" s="12"/>
      <c r="I347" s="12"/>
      <c r="J347" s="3"/>
      <c r="K347" s="5">
        <v>2</v>
      </c>
      <c r="L347" s="3"/>
      <c r="M347" s="23"/>
      <c r="N347" s="57"/>
    </row>
    <row r="348" spans="1:14" x14ac:dyDescent="0.55000000000000004">
      <c r="A348" s="3">
        <v>342</v>
      </c>
      <c r="B348" s="19">
        <v>342</v>
      </c>
      <c r="C348" s="3"/>
      <c r="D348" s="58"/>
      <c r="E348" s="58"/>
      <c r="F348" s="12"/>
      <c r="G348" s="12"/>
      <c r="H348" s="12"/>
      <c r="I348" s="12"/>
      <c r="J348" s="3"/>
      <c r="K348" s="5">
        <v>2</v>
      </c>
      <c r="L348" s="3"/>
      <c r="M348" s="23"/>
      <c r="N348" s="57"/>
    </row>
    <row r="349" spans="1:14" x14ac:dyDescent="0.55000000000000004">
      <c r="A349" s="3">
        <v>343</v>
      </c>
      <c r="B349" s="19">
        <v>343</v>
      </c>
      <c r="C349" s="3"/>
      <c r="D349" s="58"/>
      <c r="E349" s="58"/>
      <c r="F349" s="12"/>
      <c r="G349" s="12"/>
      <c r="H349" s="12"/>
      <c r="I349" s="12"/>
      <c r="J349" s="3"/>
      <c r="K349" s="5">
        <v>2</v>
      </c>
      <c r="L349" s="3"/>
      <c r="M349" s="23"/>
      <c r="N349" s="57"/>
    </row>
    <row r="350" spans="1:14" x14ac:dyDescent="0.55000000000000004">
      <c r="A350" s="3">
        <v>344</v>
      </c>
      <c r="B350" s="19">
        <v>344</v>
      </c>
      <c r="C350" s="3"/>
      <c r="D350" s="58"/>
      <c r="E350" s="58"/>
      <c r="F350" s="12"/>
      <c r="G350" s="12"/>
      <c r="H350" s="12"/>
      <c r="I350" s="12"/>
      <c r="J350" s="3"/>
      <c r="K350" s="5">
        <v>2</v>
      </c>
      <c r="L350" s="3"/>
      <c r="M350" s="23"/>
      <c r="N350" s="57"/>
    </row>
    <row r="351" spans="1:14" x14ac:dyDescent="0.55000000000000004">
      <c r="A351" s="3">
        <v>345</v>
      </c>
      <c r="B351" s="19">
        <v>345</v>
      </c>
      <c r="C351" s="3"/>
      <c r="D351" s="58"/>
      <c r="E351" s="58"/>
      <c r="F351" s="12"/>
      <c r="G351" s="12"/>
      <c r="H351" s="12"/>
      <c r="I351" s="12"/>
      <c r="J351" s="3"/>
      <c r="K351" s="5">
        <v>2</v>
      </c>
      <c r="L351" s="3"/>
      <c r="M351" s="23"/>
      <c r="N351" s="57"/>
    </row>
    <row r="352" spans="1:14" x14ac:dyDescent="0.55000000000000004">
      <c r="A352" s="3">
        <v>346</v>
      </c>
      <c r="B352" s="19">
        <v>346</v>
      </c>
      <c r="C352" s="3"/>
      <c r="D352" s="58"/>
      <c r="E352" s="58"/>
      <c r="F352" s="12"/>
      <c r="G352" s="12"/>
      <c r="H352" s="12"/>
      <c r="I352" s="12"/>
      <c r="J352" s="3"/>
      <c r="K352" s="5">
        <v>2</v>
      </c>
      <c r="L352" s="3"/>
      <c r="M352" s="23"/>
      <c r="N352" s="57"/>
    </row>
    <row r="353" spans="1:14" x14ac:dyDescent="0.55000000000000004">
      <c r="A353" s="3">
        <v>347</v>
      </c>
      <c r="B353" s="19">
        <v>347</v>
      </c>
      <c r="C353" s="3"/>
      <c r="D353" s="58"/>
      <c r="E353" s="58"/>
      <c r="F353" s="12"/>
      <c r="G353" s="12"/>
      <c r="H353" s="12"/>
      <c r="I353" s="12"/>
      <c r="J353" s="3"/>
      <c r="K353" s="5">
        <v>2</v>
      </c>
      <c r="L353" s="3"/>
      <c r="M353" s="23"/>
      <c r="N353" s="57"/>
    </row>
    <row r="354" spans="1:14" x14ac:dyDescent="0.55000000000000004">
      <c r="A354" s="3">
        <v>348</v>
      </c>
      <c r="B354" s="19">
        <v>348</v>
      </c>
      <c r="C354" s="3"/>
      <c r="D354" s="58"/>
      <c r="E354" s="58"/>
      <c r="F354" s="12"/>
      <c r="G354" s="12"/>
      <c r="H354" s="12"/>
      <c r="I354" s="12"/>
      <c r="J354" s="3"/>
      <c r="K354" s="5">
        <v>2</v>
      </c>
      <c r="L354" s="3"/>
      <c r="M354" s="23"/>
      <c r="N354" s="57"/>
    </row>
    <row r="355" spans="1:14" x14ac:dyDescent="0.55000000000000004">
      <c r="A355" s="3">
        <v>349</v>
      </c>
      <c r="B355" s="19">
        <v>349</v>
      </c>
      <c r="C355" s="3"/>
      <c r="D355" s="58"/>
      <c r="E355" s="58"/>
      <c r="F355" s="12"/>
      <c r="G355" s="12"/>
      <c r="H355" s="12"/>
      <c r="I355" s="12"/>
      <c r="J355" s="3"/>
      <c r="K355" s="5">
        <v>2</v>
      </c>
      <c r="L355" s="3"/>
      <c r="M355" s="23"/>
      <c r="N355" s="57"/>
    </row>
    <row r="356" spans="1:14" x14ac:dyDescent="0.55000000000000004">
      <c r="A356" s="3">
        <v>350</v>
      </c>
      <c r="B356" s="19">
        <v>350</v>
      </c>
      <c r="C356" s="3"/>
      <c r="D356" s="58"/>
      <c r="E356" s="58"/>
      <c r="F356" s="12"/>
      <c r="G356" s="12"/>
      <c r="H356" s="12"/>
      <c r="I356" s="12"/>
      <c r="J356" s="3"/>
      <c r="K356" s="5">
        <v>2</v>
      </c>
      <c r="L356" s="3"/>
      <c r="M356" s="23"/>
      <c r="N356" s="57"/>
    </row>
    <row r="357" spans="1:14" x14ac:dyDescent="0.55000000000000004">
      <c r="A357" s="3">
        <v>351</v>
      </c>
      <c r="B357" s="19">
        <v>351</v>
      </c>
      <c r="C357" s="3"/>
      <c r="D357" s="58"/>
      <c r="E357" s="58"/>
      <c r="F357" s="12"/>
      <c r="G357" s="12"/>
      <c r="H357" s="12"/>
      <c r="I357" s="12"/>
      <c r="J357" s="3"/>
      <c r="K357" s="5">
        <v>2</v>
      </c>
      <c r="L357" s="3"/>
      <c r="M357" s="23"/>
      <c r="N357" s="57"/>
    </row>
    <row r="358" spans="1:14" x14ac:dyDescent="0.55000000000000004">
      <c r="A358" s="3">
        <v>352</v>
      </c>
      <c r="B358" s="19">
        <v>352</v>
      </c>
      <c r="C358" s="3"/>
      <c r="D358" s="58"/>
      <c r="E358" s="58"/>
      <c r="F358" s="12"/>
      <c r="G358" s="12"/>
      <c r="H358" s="12"/>
      <c r="I358" s="12"/>
      <c r="J358" s="3"/>
      <c r="K358" s="5">
        <v>2</v>
      </c>
      <c r="L358" s="3"/>
      <c r="M358" s="23"/>
      <c r="N358" s="57"/>
    </row>
    <row r="359" spans="1:14" x14ac:dyDescent="0.55000000000000004">
      <c r="A359" s="3">
        <v>353</v>
      </c>
      <c r="B359" s="19">
        <v>353</v>
      </c>
      <c r="C359" s="3"/>
      <c r="D359" s="58"/>
      <c r="E359" s="58"/>
      <c r="F359" s="12"/>
      <c r="G359" s="12"/>
      <c r="H359" s="12"/>
      <c r="I359" s="12"/>
      <c r="J359" s="3"/>
      <c r="K359" s="5">
        <v>2</v>
      </c>
      <c r="L359" s="3"/>
      <c r="M359" s="23"/>
      <c r="N359" s="57"/>
    </row>
    <row r="360" spans="1:14" x14ac:dyDescent="0.55000000000000004">
      <c r="A360" s="3">
        <v>354</v>
      </c>
      <c r="B360" s="19">
        <v>354</v>
      </c>
      <c r="C360" s="3"/>
      <c r="D360" s="58"/>
      <c r="E360" s="58"/>
      <c r="F360" s="12"/>
      <c r="G360" s="12"/>
      <c r="H360" s="12"/>
      <c r="I360" s="12"/>
      <c r="J360" s="3"/>
      <c r="K360" s="5">
        <v>2</v>
      </c>
      <c r="L360" s="3"/>
      <c r="M360" s="23"/>
      <c r="N360" s="57"/>
    </row>
    <row r="361" spans="1:14" x14ac:dyDescent="0.55000000000000004">
      <c r="A361" s="3">
        <v>355</v>
      </c>
      <c r="B361" s="19">
        <v>355</v>
      </c>
      <c r="C361" s="3"/>
      <c r="D361" s="58"/>
      <c r="E361" s="58"/>
      <c r="F361" s="12"/>
      <c r="G361" s="12"/>
      <c r="H361" s="12"/>
      <c r="I361" s="12"/>
      <c r="J361" s="3"/>
      <c r="K361" s="5">
        <v>2</v>
      </c>
      <c r="L361" s="3"/>
      <c r="M361" s="23"/>
      <c r="N361" s="57"/>
    </row>
    <row r="362" spans="1:14" x14ac:dyDescent="0.55000000000000004">
      <c r="A362" s="3">
        <v>356</v>
      </c>
      <c r="B362" s="19">
        <v>356</v>
      </c>
      <c r="C362" s="3"/>
      <c r="D362" s="58"/>
      <c r="E362" s="58"/>
      <c r="F362" s="12"/>
      <c r="G362" s="12"/>
      <c r="H362" s="12"/>
      <c r="I362" s="12"/>
      <c r="J362" s="3"/>
      <c r="K362" s="5">
        <v>2</v>
      </c>
      <c r="L362" s="3"/>
      <c r="M362" s="23"/>
      <c r="N362" s="57"/>
    </row>
    <row r="363" spans="1:14" x14ac:dyDescent="0.55000000000000004">
      <c r="A363" s="3">
        <v>357</v>
      </c>
      <c r="B363" s="19">
        <v>357</v>
      </c>
      <c r="C363" s="3"/>
      <c r="D363" s="58"/>
      <c r="E363" s="58"/>
      <c r="F363" s="12"/>
      <c r="G363" s="12"/>
      <c r="H363" s="12"/>
      <c r="I363" s="12"/>
      <c r="J363" s="3"/>
      <c r="K363" s="5">
        <v>2</v>
      </c>
      <c r="L363" s="3"/>
      <c r="M363" s="23"/>
      <c r="N363" s="57"/>
    </row>
    <row r="364" spans="1:14" x14ac:dyDescent="0.55000000000000004">
      <c r="A364" s="3">
        <v>358</v>
      </c>
      <c r="B364" s="19">
        <v>358</v>
      </c>
      <c r="C364" s="3"/>
      <c r="D364" s="58"/>
      <c r="E364" s="58"/>
      <c r="F364" s="12"/>
      <c r="G364" s="12"/>
      <c r="H364" s="12"/>
      <c r="I364" s="12"/>
      <c r="J364" s="3"/>
      <c r="K364" s="5">
        <v>2</v>
      </c>
      <c r="L364" s="3"/>
      <c r="M364" s="23"/>
      <c r="N364" s="57"/>
    </row>
    <row r="365" spans="1:14" x14ac:dyDescent="0.55000000000000004">
      <c r="A365" s="3">
        <v>359</v>
      </c>
      <c r="B365" s="19">
        <v>359</v>
      </c>
      <c r="C365" s="3"/>
      <c r="D365" s="58"/>
      <c r="E365" s="58"/>
      <c r="F365" s="12"/>
      <c r="G365" s="12"/>
      <c r="H365" s="12"/>
      <c r="I365" s="12"/>
      <c r="J365" s="3"/>
      <c r="K365" s="5">
        <v>2</v>
      </c>
      <c r="L365" s="3"/>
      <c r="M365" s="23"/>
      <c r="N365" s="57"/>
    </row>
    <row r="366" spans="1:14" x14ac:dyDescent="0.55000000000000004">
      <c r="A366" s="3">
        <v>360</v>
      </c>
      <c r="B366" s="19">
        <v>360</v>
      </c>
      <c r="C366" s="3"/>
      <c r="D366" s="58"/>
      <c r="E366" s="58"/>
      <c r="F366" s="12"/>
      <c r="G366" s="12"/>
      <c r="H366" s="12"/>
      <c r="I366" s="12"/>
      <c r="J366" s="3"/>
      <c r="K366" s="5">
        <v>2</v>
      </c>
      <c r="L366" s="3"/>
      <c r="M366" s="23"/>
      <c r="N366" s="57"/>
    </row>
    <row r="367" spans="1:14" x14ac:dyDescent="0.55000000000000004">
      <c r="A367" s="3">
        <v>361</v>
      </c>
      <c r="B367" s="19">
        <v>361</v>
      </c>
      <c r="C367" s="3"/>
      <c r="D367" s="58"/>
      <c r="E367" s="58"/>
      <c r="F367" s="12"/>
      <c r="G367" s="12"/>
      <c r="H367" s="12"/>
      <c r="I367" s="12"/>
      <c r="J367" s="3"/>
      <c r="K367" s="5">
        <v>2</v>
      </c>
      <c r="L367" s="3"/>
      <c r="M367" s="23"/>
      <c r="N367" s="57"/>
    </row>
    <row r="368" spans="1:14" x14ac:dyDescent="0.55000000000000004">
      <c r="A368" s="3">
        <v>362</v>
      </c>
      <c r="B368" s="19">
        <v>362</v>
      </c>
      <c r="C368" s="3"/>
      <c r="D368" s="58"/>
      <c r="E368" s="58"/>
      <c r="F368" s="12"/>
      <c r="G368" s="12"/>
      <c r="H368" s="12"/>
      <c r="I368" s="12"/>
      <c r="J368" s="3"/>
      <c r="K368" s="5">
        <v>2</v>
      </c>
      <c r="L368" s="3"/>
      <c r="M368" s="23"/>
      <c r="N368" s="57"/>
    </row>
    <row r="369" spans="1:14" x14ac:dyDescent="0.55000000000000004">
      <c r="A369" s="3">
        <v>363</v>
      </c>
      <c r="B369" s="19">
        <v>363</v>
      </c>
      <c r="C369" s="3"/>
      <c r="D369" s="58"/>
      <c r="E369" s="58"/>
      <c r="F369" s="12"/>
      <c r="G369" s="12"/>
      <c r="H369" s="12"/>
      <c r="I369" s="12"/>
      <c r="J369" s="3"/>
      <c r="K369" s="5">
        <v>2</v>
      </c>
      <c r="L369" s="3"/>
      <c r="M369" s="23"/>
      <c r="N369" s="57"/>
    </row>
    <row r="370" spans="1:14" x14ac:dyDescent="0.55000000000000004">
      <c r="A370" s="3">
        <v>364</v>
      </c>
      <c r="B370" s="19">
        <v>364</v>
      </c>
      <c r="C370" s="3"/>
      <c r="D370" s="58"/>
      <c r="E370" s="58"/>
      <c r="F370" s="12"/>
      <c r="G370" s="12"/>
      <c r="H370" s="12"/>
      <c r="I370" s="12"/>
      <c r="J370" s="3"/>
      <c r="K370" s="5">
        <v>2</v>
      </c>
      <c r="L370" s="3"/>
      <c r="M370" s="23"/>
      <c r="N370" s="57"/>
    </row>
    <row r="371" spans="1:14" x14ac:dyDescent="0.55000000000000004">
      <c r="A371" s="3">
        <v>365</v>
      </c>
      <c r="B371" s="19">
        <v>365</v>
      </c>
      <c r="C371" s="3"/>
      <c r="D371" s="58"/>
      <c r="E371" s="58"/>
      <c r="F371" s="12"/>
      <c r="G371" s="12"/>
      <c r="H371" s="12"/>
      <c r="I371" s="12"/>
      <c r="J371" s="3"/>
      <c r="K371" s="5">
        <v>2</v>
      </c>
      <c r="L371" s="3"/>
      <c r="M371" s="23"/>
      <c r="N371" s="57"/>
    </row>
    <row r="372" spans="1:14" x14ac:dyDescent="0.55000000000000004">
      <c r="A372" s="3">
        <v>366</v>
      </c>
      <c r="B372" s="19">
        <v>366</v>
      </c>
      <c r="C372" s="3"/>
      <c r="D372" s="58"/>
      <c r="E372" s="58"/>
      <c r="F372" s="12"/>
      <c r="G372" s="12"/>
      <c r="H372" s="12"/>
      <c r="I372" s="12"/>
      <c r="J372" s="3"/>
      <c r="K372" s="5">
        <v>2</v>
      </c>
      <c r="L372" s="3"/>
      <c r="M372" s="23"/>
      <c r="N372" s="57"/>
    </row>
    <row r="373" spans="1:14" x14ac:dyDescent="0.55000000000000004">
      <c r="A373" s="3">
        <v>367</v>
      </c>
      <c r="B373" s="19">
        <v>367</v>
      </c>
      <c r="C373" s="3"/>
      <c r="D373" s="58"/>
      <c r="E373" s="58"/>
      <c r="F373" s="12"/>
      <c r="G373" s="12"/>
      <c r="H373" s="12"/>
      <c r="I373" s="12"/>
      <c r="J373" s="3"/>
      <c r="K373" s="5">
        <v>2</v>
      </c>
      <c r="L373" s="3"/>
      <c r="M373" s="23"/>
      <c r="N373" s="57"/>
    </row>
    <row r="374" spans="1:14" x14ac:dyDescent="0.55000000000000004">
      <c r="A374" s="3">
        <v>368</v>
      </c>
      <c r="B374" s="19">
        <v>368</v>
      </c>
      <c r="C374" s="3"/>
      <c r="D374" s="58"/>
      <c r="E374" s="58"/>
      <c r="F374" s="12"/>
      <c r="G374" s="12"/>
      <c r="H374" s="12"/>
      <c r="I374" s="12"/>
      <c r="J374" s="3"/>
      <c r="K374" s="5">
        <v>2</v>
      </c>
      <c r="L374" s="3"/>
      <c r="M374" s="23"/>
      <c r="N374" s="57"/>
    </row>
    <row r="375" spans="1:14" x14ac:dyDescent="0.55000000000000004">
      <c r="A375" s="3">
        <v>369</v>
      </c>
      <c r="B375" s="19">
        <v>369</v>
      </c>
      <c r="C375" s="3"/>
      <c r="D375" s="58"/>
      <c r="E375" s="58"/>
      <c r="F375" s="12"/>
      <c r="G375" s="12"/>
      <c r="H375" s="12"/>
      <c r="I375" s="12"/>
      <c r="J375" s="3"/>
      <c r="K375" s="5">
        <v>2</v>
      </c>
      <c r="L375" s="3"/>
      <c r="M375" s="23"/>
      <c r="N375" s="57"/>
    </row>
    <row r="376" spans="1:14" x14ac:dyDescent="0.55000000000000004">
      <c r="A376" s="3">
        <v>370</v>
      </c>
      <c r="B376" s="19">
        <v>370</v>
      </c>
      <c r="C376" s="3"/>
      <c r="D376" s="58"/>
      <c r="E376" s="58"/>
      <c r="F376" s="12"/>
      <c r="G376" s="12"/>
      <c r="H376" s="12"/>
      <c r="I376" s="12"/>
      <c r="J376" s="3"/>
      <c r="K376" s="5">
        <v>2</v>
      </c>
      <c r="L376" s="3"/>
      <c r="M376" s="23"/>
      <c r="N376" s="57"/>
    </row>
    <row r="377" spans="1:14" x14ac:dyDescent="0.55000000000000004">
      <c r="A377" s="3">
        <v>371</v>
      </c>
      <c r="B377" s="19">
        <v>371</v>
      </c>
      <c r="C377" s="3"/>
      <c r="D377" s="58"/>
      <c r="E377" s="58"/>
      <c r="F377" s="12"/>
      <c r="G377" s="12"/>
      <c r="H377" s="12"/>
      <c r="I377" s="12"/>
      <c r="J377" s="3"/>
      <c r="K377" s="5">
        <v>2</v>
      </c>
      <c r="L377" s="3"/>
      <c r="M377" s="23"/>
      <c r="N377" s="57"/>
    </row>
    <row r="378" spans="1:14" x14ac:dyDescent="0.55000000000000004">
      <c r="A378" s="3">
        <v>372</v>
      </c>
      <c r="B378" s="19">
        <v>372</v>
      </c>
      <c r="C378" s="3"/>
      <c r="D378" s="58"/>
      <c r="E378" s="58"/>
      <c r="F378" s="12"/>
      <c r="G378" s="12"/>
      <c r="H378" s="12"/>
      <c r="I378" s="12"/>
      <c r="J378" s="3"/>
      <c r="K378" s="5">
        <v>2</v>
      </c>
      <c r="L378" s="3"/>
      <c r="M378" s="23"/>
      <c r="N378" s="57"/>
    </row>
    <row r="379" spans="1:14" x14ac:dyDescent="0.55000000000000004">
      <c r="A379" s="3">
        <v>373</v>
      </c>
      <c r="B379" s="19">
        <v>373</v>
      </c>
      <c r="C379" s="3"/>
      <c r="D379" s="58"/>
      <c r="E379" s="58"/>
      <c r="F379" s="12"/>
      <c r="G379" s="12"/>
      <c r="H379" s="12"/>
      <c r="I379" s="12"/>
      <c r="J379" s="3"/>
      <c r="K379" s="5">
        <v>2</v>
      </c>
      <c r="L379" s="3"/>
      <c r="M379" s="23"/>
      <c r="N379" s="57"/>
    </row>
    <row r="380" spans="1:14" x14ac:dyDescent="0.55000000000000004">
      <c r="A380" s="3">
        <v>374</v>
      </c>
      <c r="B380" s="19">
        <v>374</v>
      </c>
      <c r="C380" s="3"/>
      <c r="D380" s="58"/>
      <c r="E380" s="58"/>
      <c r="F380" s="12"/>
      <c r="G380" s="12"/>
      <c r="H380" s="12"/>
      <c r="I380" s="12"/>
      <c r="J380" s="3"/>
      <c r="K380" s="5">
        <v>2</v>
      </c>
      <c r="L380" s="3"/>
      <c r="M380" s="23"/>
      <c r="N380" s="57"/>
    </row>
    <row r="381" spans="1:14" x14ac:dyDescent="0.55000000000000004">
      <c r="A381" s="3">
        <v>375</v>
      </c>
      <c r="B381" s="19">
        <v>375</v>
      </c>
      <c r="C381" s="3"/>
      <c r="D381" s="58"/>
      <c r="E381" s="58"/>
      <c r="F381" s="12"/>
      <c r="G381" s="12"/>
      <c r="H381" s="12"/>
      <c r="I381" s="12"/>
      <c r="J381" s="3"/>
      <c r="K381" s="5">
        <v>2</v>
      </c>
      <c r="L381" s="3"/>
      <c r="M381" s="23"/>
      <c r="N381" s="57"/>
    </row>
    <row r="382" spans="1:14" x14ac:dyDescent="0.55000000000000004">
      <c r="A382" s="3">
        <v>376</v>
      </c>
      <c r="B382" s="19">
        <v>376</v>
      </c>
      <c r="C382" s="3"/>
      <c r="D382" s="58"/>
      <c r="E382" s="58"/>
      <c r="F382" s="12"/>
      <c r="G382" s="12"/>
      <c r="H382" s="12"/>
      <c r="I382" s="12"/>
      <c r="J382" s="3"/>
      <c r="K382" s="5">
        <v>2</v>
      </c>
      <c r="L382" s="3"/>
      <c r="M382" s="23"/>
      <c r="N382" s="57"/>
    </row>
    <row r="383" spans="1:14" x14ac:dyDescent="0.55000000000000004">
      <c r="A383" s="3">
        <v>377</v>
      </c>
      <c r="B383" s="19">
        <v>377</v>
      </c>
      <c r="C383" s="3"/>
      <c r="D383" s="58"/>
      <c r="E383" s="58"/>
      <c r="F383" s="12"/>
      <c r="G383" s="12"/>
      <c r="H383" s="12"/>
      <c r="I383" s="12"/>
      <c r="J383" s="3"/>
      <c r="K383" s="5">
        <v>2</v>
      </c>
      <c r="L383" s="3"/>
      <c r="M383" s="23"/>
      <c r="N383" s="57"/>
    </row>
    <row r="384" spans="1:14" x14ac:dyDescent="0.55000000000000004">
      <c r="A384" s="3">
        <v>378</v>
      </c>
      <c r="B384" s="19">
        <v>378</v>
      </c>
      <c r="C384" s="3"/>
      <c r="D384" s="58"/>
      <c r="E384" s="58"/>
      <c r="F384" s="12"/>
      <c r="G384" s="12"/>
      <c r="H384" s="12"/>
      <c r="I384" s="12"/>
      <c r="J384" s="3"/>
      <c r="K384" s="5">
        <v>2</v>
      </c>
      <c r="L384" s="3"/>
      <c r="M384" s="23"/>
      <c r="N384" s="57"/>
    </row>
    <row r="385" spans="1:14" x14ac:dyDescent="0.55000000000000004">
      <c r="A385" s="3">
        <v>379</v>
      </c>
      <c r="B385" s="19">
        <v>379</v>
      </c>
      <c r="C385" s="3"/>
      <c r="D385" s="58"/>
      <c r="E385" s="58"/>
      <c r="F385" s="12"/>
      <c r="G385" s="12"/>
      <c r="H385" s="12"/>
      <c r="I385" s="12"/>
      <c r="J385" s="3"/>
      <c r="K385" s="5">
        <v>2</v>
      </c>
      <c r="L385" s="3"/>
      <c r="M385" s="23"/>
      <c r="N385" s="57"/>
    </row>
    <row r="386" spans="1:14" x14ac:dyDescent="0.55000000000000004">
      <c r="A386" s="3">
        <v>380</v>
      </c>
      <c r="B386" s="19">
        <v>380</v>
      </c>
      <c r="C386" s="3"/>
      <c r="D386" s="58"/>
      <c r="E386" s="58"/>
      <c r="F386" s="12"/>
      <c r="G386" s="12"/>
      <c r="H386" s="12"/>
      <c r="I386" s="12"/>
      <c r="J386" s="3"/>
      <c r="K386" s="5">
        <v>2</v>
      </c>
      <c r="L386" s="3"/>
      <c r="M386" s="23"/>
      <c r="N386" s="57"/>
    </row>
    <row r="387" spans="1:14" x14ac:dyDescent="0.55000000000000004">
      <c r="A387" s="3">
        <v>381</v>
      </c>
      <c r="B387" s="19">
        <v>381</v>
      </c>
      <c r="C387" s="3"/>
      <c r="D387" s="58"/>
      <c r="E387" s="58"/>
      <c r="F387" s="12"/>
      <c r="G387" s="12"/>
      <c r="H387" s="12"/>
      <c r="I387" s="12"/>
      <c r="J387" s="3"/>
      <c r="K387" s="5">
        <v>2</v>
      </c>
      <c r="L387" s="3"/>
      <c r="M387" s="23"/>
      <c r="N387" s="57"/>
    </row>
    <row r="388" spans="1:14" x14ac:dyDescent="0.55000000000000004">
      <c r="A388" s="3">
        <v>382</v>
      </c>
      <c r="B388" s="19">
        <v>382</v>
      </c>
      <c r="C388" s="3"/>
      <c r="D388" s="58"/>
      <c r="E388" s="58"/>
      <c r="F388" s="12"/>
      <c r="G388" s="12"/>
      <c r="H388" s="12"/>
      <c r="I388" s="12"/>
      <c r="J388" s="3"/>
      <c r="K388" s="5">
        <v>2</v>
      </c>
      <c r="L388" s="3"/>
      <c r="M388" s="23"/>
      <c r="N388" s="57"/>
    </row>
    <row r="389" spans="1:14" x14ac:dyDescent="0.55000000000000004">
      <c r="A389" s="3">
        <v>383</v>
      </c>
      <c r="B389" s="19">
        <v>383</v>
      </c>
      <c r="C389" s="3"/>
      <c r="D389" s="58"/>
      <c r="E389" s="58"/>
      <c r="F389" s="12"/>
      <c r="G389" s="12"/>
      <c r="H389" s="12"/>
      <c r="I389" s="12"/>
      <c r="J389" s="3"/>
      <c r="K389" s="5">
        <v>2</v>
      </c>
      <c r="L389" s="3"/>
      <c r="M389" s="23"/>
      <c r="N389" s="57"/>
    </row>
    <row r="390" spans="1:14" x14ac:dyDescent="0.55000000000000004">
      <c r="A390" s="3">
        <v>384</v>
      </c>
      <c r="B390" s="19">
        <v>384</v>
      </c>
      <c r="C390" s="3"/>
      <c r="D390" s="58"/>
      <c r="E390" s="58"/>
      <c r="F390" s="12"/>
      <c r="G390" s="12"/>
      <c r="H390" s="12"/>
      <c r="I390" s="12"/>
      <c r="J390" s="3"/>
      <c r="K390" s="5">
        <v>2</v>
      </c>
      <c r="L390" s="3"/>
      <c r="M390" s="23"/>
      <c r="N390" s="57"/>
    </row>
    <row r="391" spans="1:14" x14ac:dyDescent="0.55000000000000004">
      <c r="A391" s="3">
        <v>385</v>
      </c>
      <c r="B391" s="19">
        <v>385</v>
      </c>
      <c r="C391" s="3"/>
      <c r="D391" s="58"/>
      <c r="E391" s="58"/>
      <c r="F391" s="12"/>
      <c r="G391" s="12"/>
      <c r="H391" s="12"/>
      <c r="I391" s="12"/>
      <c r="J391" s="3"/>
      <c r="K391" s="5">
        <v>2</v>
      </c>
      <c r="L391" s="3"/>
      <c r="M391" s="23"/>
      <c r="N391" s="57"/>
    </row>
    <row r="392" spans="1:14" x14ac:dyDescent="0.55000000000000004">
      <c r="A392" s="3">
        <v>386</v>
      </c>
      <c r="B392" s="19">
        <v>386</v>
      </c>
      <c r="C392" s="3"/>
      <c r="D392" s="58"/>
      <c r="E392" s="58"/>
      <c r="F392" s="12"/>
      <c r="G392" s="12"/>
      <c r="H392" s="12"/>
      <c r="I392" s="12"/>
      <c r="J392" s="3"/>
      <c r="K392" s="5">
        <v>2</v>
      </c>
      <c r="L392" s="3"/>
      <c r="M392" s="23"/>
      <c r="N392" s="57"/>
    </row>
    <row r="393" spans="1:14" x14ac:dyDescent="0.55000000000000004">
      <c r="A393" s="3">
        <v>387</v>
      </c>
      <c r="B393" s="19">
        <v>387</v>
      </c>
      <c r="C393" s="3"/>
      <c r="D393" s="58"/>
      <c r="E393" s="58"/>
      <c r="F393" s="12"/>
      <c r="G393" s="12"/>
      <c r="H393" s="12"/>
      <c r="I393" s="12"/>
      <c r="J393" s="3"/>
      <c r="K393" s="5">
        <v>2</v>
      </c>
      <c r="L393" s="3"/>
      <c r="M393" s="23"/>
      <c r="N393" s="57"/>
    </row>
    <row r="394" spans="1:14" x14ac:dyDescent="0.55000000000000004">
      <c r="A394" s="3">
        <v>388</v>
      </c>
      <c r="B394" s="19">
        <v>388</v>
      </c>
      <c r="C394" s="3"/>
      <c r="D394" s="58"/>
      <c r="E394" s="58"/>
      <c r="F394" s="12"/>
      <c r="G394" s="12"/>
      <c r="H394" s="12"/>
      <c r="I394" s="12"/>
      <c r="J394" s="3"/>
      <c r="K394" s="5">
        <v>2</v>
      </c>
      <c r="L394" s="3"/>
      <c r="M394" s="23"/>
      <c r="N394" s="57"/>
    </row>
    <row r="395" spans="1:14" x14ac:dyDescent="0.55000000000000004">
      <c r="A395" s="3">
        <v>389</v>
      </c>
      <c r="B395" s="19">
        <v>389</v>
      </c>
      <c r="C395" s="3"/>
      <c r="D395" s="58"/>
      <c r="E395" s="58"/>
      <c r="F395" s="12"/>
      <c r="G395" s="12"/>
      <c r="H395" s="12"/>
      <c r="I395" s="12"/>
      <c r="J395" s="3"/>
      <c r="K395" s="5">
        <v>2</v>
      </c>
      <c r="L395" s="3"/>
      <c r="M395" s="23"/>
      <c r="N395" s="57"/>
    </row>
    <row r="396" spans="1:14" x14ac:dyDescent="0.55000000000000004">
      <c r="A396" s="3">
        <v>390</v>
      </c>
      <c r="B396" s="19">
        <v>390</v>
      </c>
      <c r="C396" s="3"/>
      <c r="D396" s="58"/>
      <c r="E396" s="58"/>
      <c r="F396" s="12"/>
      <c r="G396" s="12"/>
      <c r="H396" s="12"/>
      <c r="I396" s="12"/>
      <c r="J396" s="3"/>
      <c r="K396" s="5">
        <v>2</v>
      </c>
      <c r="L396" s="3"/>
      <c r="M396" s="23"/>
      <c r="N396" s="57"/>
    </row>
    <row r="397" spans="1:14" x14ac:dyDescent="0.55000000000000004">
      <c r="A397" s="3">
        <v>391</v>
      </c>
      <c r="B397" s="19">
        <v>391</v>
      </c>
      <c r="C397" s="3"/>
      <c r="D397" s="58"/>
      <c r="E397" s="58"/>
      <c r="F397" s="12"/>
      <c r="G397" s="12"/>
      <c r="H397" s="12"/>
      <c r="I397" s="12"/>
      <c r="J397" s="3"/>
      <c r="K397" s="5">
        <v>2</v>
      </c>
      <c r="L397" s="3"/>
      <c r="M397" s="23"/>
      <c r="N397" s="57"/>
    </row>
    <row r="398" spans="1:14" x14ac:dyDescent="0.55000000000000004">
      <c r="A398" s="3">
        <v>392</v>
      </c>
      <c r="B398" s="19">
        <v>392</v>
      </c>
      <c r="C398" s="3"/>
      <c r="D398" s="58"/>
      <c r="E398" s="58"/>
      <c r="F398" s="12"/>
      <c r="G398" s="12"/>
      <c r="H398" s="12"/>
      <c r="I398" s="12"/>
      <c r="J398" s="3"/>
      <c r="K398" s="5">
        <v>2</v>
      </c>
      <c r="L398" s="3"/>
      <c r="M398" s="23"/>
      <c r="N398" s="57"/>
    </row>
    <row r="399" spans="1:14" x14ac:dyDescent="0.55000000000000004">
      <c r="A399" s="3">
        <v>393</v>
      </c>
      <c r="B399" s="19">
        <v>393</v>
      </c>
      <c r="C399" s="3"/>
      <c r="D399" s="58"/>
      <c r="E399" s="58"/>
      <c r="F399" s="12"/>
      <c r="G399" s="12"/>
      <c r="H399" s="12"/>
      <c r="I399" s="12"/>
      <c r="J399" s="3"/>
      <c r="K399" s="5">
        <v>2</v>
      </c>
      <c r="L399" s="3"/>
      <c r="M399" s="23"/>
      <c r="N399" s="57"/>
    </row>
    <row r="400" spans="1:14" x14ac:dyDescent="0.55000000000000004">
      <c r="A400" s="3">
        <v>394</v>
      </c>
      <c r="B400" s="19">
        <v>394</v>
      </c>
      <c r="C400" s="3"/>
      <c r="D400" s="58"/>
      <c r="E400" s="58"/>
      <c r="F400" s="12"/>
      <c r="G400" s="12"/>
      <c r="H400" s="12"/>
      <c r="I400" s="12"/>
      <c r="J400" s="3"/>
      <c r="K400" s="5">
        <v>2</v>
      </c>
      <c r="L400" s="3"/>
      <c r="M400" s="23"/>
      <c r="N400" s="57"/>
    </row>
    <row r="401" spans="1:14" x14ac:dyDescent="0.55000000000000004">
      <c r="A401" s="3">
        <v>395</v>
      </c>
      <c r="B401" s="19">
        <v>395</v>
      </c>
      <c r="C401" s="3"/>
      <c r="D401" s="58"/>
      <c r="E401" s="58"/>
      <c r="F401" s="12"/>
      <c r="G401" s="12"/>
      <c r="H401" s="12"/>
      <c r="I401" s="12"/>
      <c r="J401" s="3"/>
      <c r="K401" s="5">
        <v>2</v>
      </c>
      <c r="L401" s="3"/>
      <c r="M401" s="23"/>
      <c r="N401" s="57"/>
    </row>
    <row r="402" spans="1:14" x14ac:dyDescent="0.55000000000000004">
      <c r="A402" s="3">
        <v>396</v>
      </c>
      <c r="B402" s="19">
        <v>396</v>
      </c>
      <c r="C402" s="3"/>
      <c r="D402" s="58"/>
      <c r="E402" s="58"/>
      <c r="F402" s="12"/>
      <c r="G402" s="12"/>
      <c r="H402" s="12"/>
      <c r="I402" s="12"/>
      <c r="J402" s="3"/>
      <c r="K402" s="5">
        <v>2</v>
      </c>
      <c r="L402" s="3"/>
      <c r="M402" s="23"/>
      <c r="N402" s="57"/>
    </row>
    <row r="403" spans="1:14" x14ac:dyDescent="0.55000000000000004">
      <c r="A403" s="3">
        <v>397</v>
      </c>
      <c r="B403" s="19">
        <v>397</v>
      </c>
      <c r="C403" s="3"/>
      <c r="D403" s="58"/>
      <c r="E403" s="58"/>
      <c r="F403" s="12"/>
      <c r="G403" s="12"/>
      <c r="H403" s="12"/>
      <c r="I403" s="12"/>
      <c r="J403" s="3"/>
      <c r="K403" s="5">
        <v>2</v>
      </c>
      <c r="L403" s="3"/>
      <c r="M403" s="23"/>
      <c r="N403" s="57"/>
    </row>
    <row r="404" spans="1:14" x14ac:dyDescent="0.55000000000000004">
      <c r="A404" s="3">
        <v>398</v>
      </c>
      <c r="B404" s="19">
        <v>398</v>
      </c>
      <c r="C404" s="3"/>
      <c r="D404" s="58"/>
      <c r="E404" s="58"/>
      <c r="F404" s="12"/>
      <c r="G404" s="12"/>
      <c r="H404" s="12"/>
      <c r="I404" s="12"/>
      <c r="J404" s="3"/>
      <c r="K404" s="5">
        <v>2</v>
      </c>
      <c r="L404" s="3"/>
      <c r="M404" s="23"/>
      <c r="N404" s="57"/>
    </row>
    <row r="405" spans="1:14" x14ac:dyDescent="0.55000000000000004">
      <c r="A405" s="3">
        <v>399</v>
      </c>
      <c r="B405" s="19">
        <v>399</v>
      </c>
      <c r="C405" s="3"/>
      <c r="D405" s="58"/>
      <c r="E405" s="58"/>
      <c r="F405" s="12"/>
      <c r="G405" s="12"/>
      <c r="H405" s="12"/>
      <c r="I405" s="12"/>
      <c r="J405" s="3"/>
      <c r="K405" s="5">
        <v>2</v>
      </c>
      <c r="L405" s="3"/>
      <c r="M405" s="23"/>
      <c r="N405" s="57"/>
    </row>
    <row r="406" spans="1:14" x14ac:dyDescent="0.55000000000000004">
      <c r="A406" s="3">
        <v>400</v>
      </c>
      <c r="B406" s="19">
        <v>400</v>
      </c>
      <c r="C406" s="3"/>
      <c r="D406" s="58"/>
      <c r="E406" s="58"/>
      <c r="F406" s="12"/>
      <c r="G406" s="12"/>
      <c r="H406" s="12"/>
      <c r="I406" s="12"/>
      <c r="J406" s="3"/>
      <c r="K406" s="5">
        <v>2</v>
      </c>
      <c r="L406" s="3"/>
      <c r="M406" s="23"/>
      <c r="N406" s="57"/>
    </row>
    <row r="407" spans="1:14" x14ac:dyDescent="0.55000000000000004">
      <c r="A407" s="3">
        <v>401</v>
      </c>
      <c r="B407" s="19">
        <v>401</v>
      </c>
      <c r="C407" s="3"/>
      <c r="D407" s="58"/>
      <c r="E407" s="58"/>
      <c r="F407" s="12"/>
      <c r="G407" s="12"/>
      <c r="H407" s="12"/>
      <c r="I407" s="12"/>
      <c r="J407" s="3"/>
      <c r="K407" s="5">
        <v>2</v>
      </c>
      <c r="L407" s="3"/>
      <c r="M407" s="23"/>
      <c r="N407" s="57"/>
    </row>
    <row r="408" spans="1:14" x14ac:dyDescent="0.55000000000000004">
      <c r="A408" s="3">
        <v>402</v>
      </c>
      <c r="B408" s="19">
        <v>402</v>
      </c>
      <c r="C408" s="3"/>
      <c r="D408" s="58"/>
      <c r="E408" s="58"/>
      <c r="F408" s="12"/>
      <c r="G408" s="12"/>
      <c r="H408" s="12"/>
      <c r="I408" s="12"/>
      <c r="J408" s="3"/>
      <c r="K408" s="5">
        <v>2</v>
      </c>
      <c r="L408" s="3"/>
      <c r="M408" s="23"/>
      <c r="N408" s="57"/>
    </row>
    <row r="409" spans="1:14" x14ac:dyDescent="0.55000000000000004">
      <c r="A409" s="3">
        <v>403</v>
      </c>
      <c r="B409" s="19">
        <v>403</v>
      </c>
      <c r="C409" s="3"/>
      <c r="D409" s="58"/>
      <c r="E409" s="58"/>
      <c r="F409" s="12"/>
      <c r="G409" s="12"/>
      <c r="H409" s="12"/>
      <c r="I409" s="12"/>
      <c r="J409" s="3"/>
      <c r="K409" s="5">
        <v>2</v>
      </c>
      <c r="L409" s="3"/>
      <c r="M409" s="23"/>
      <c r="N409" s="57"/>
    </row>
    <row r="410" spans="1:14" x14ac:dyDescent="0.55000000000000004">
      <c r="A410" s="3">
        <v>404</v>
      </c>
      <c r="B410" s="19">
        <v>404</v>
      </c>
      <c r="C410" s="3"/>
      <c r="D410" s="58"/>
      <c r="E410" s="58"/>
      <c r="F410" s="12"/>
      <c r="G410" s="12"/>
      <c r="H410" s="12"/>
      <c r="I410" s="12"/>
      <c r="J410" s="3"/>
      <c r="K410" s="5">
        <v>2</v>
      </c>
      <c r="L410" s="3"/>
      <c r="M410" s="23"/>
      <c r="N410" s="57"/>
    </row>
    <row r="411" spans="1:14" x14ac:dyDescent="0.55000000000000004">
      <c r="A411" s="3">
        <v>405</v>
      </c>
      <c r="B411" s="19">
        <v>405</v>
      </c>
      <c r="C411" s="3"/>
      <c r="D411" s="58"/>
      <c r="E411" s="58"/>
      <c r="F411" s="12"/>
      <c r="G411" s="12"/>
      <c r="H411" s="12"/>
      <c r="I411" s="12"/>
      <c r="J411" s="3"/>
      <c r="K411" s="5">
        <v>2</v>
      </c>
      <c r="L411" s="3"/>
      <c r="M411" s="23"/>
      <c r="N411" s="57"/>
    </row>
    <row r="412" spans="1:14" x14ac:dyDescent="0.55000000000000004">
      <c r="A412" s="3">
        <v>406</v>
      </c>
      <c r="B412" s="19">
        <v>406</v>
      </c>
      <c r="C412" s="3"/>
      <c r="D412" s="58"/>
      <c r="E412" s="58"/>
      <c r="F412" s="12"/>
      <c r="G412" s="12"/>
      <c r="H412" s="12"/>
      <c r="I412" s="12"/>
      <c r="J412" s="3"/>
      <c r="K412" s="5">
        <v>2</v>
      </c>
      <c r="L412" s="3"/>
      <c r="M412" s="23"/>
      <c r="N412" s="57"/>
    </row>
    <row r="413" spans="1:14" x14ac:dyDescent="0.55000000000000004">
      <c r="A413" s="3">
        <v>407</v>
      </c>
      <c r="B413" s="19">
        <v>407</v>
      </c>
      <c r="C413" s="3"/>
      <c r="D413" s="58"/>
      <c r="E413" s="58"/>
      <c r="F413" s="12"/>
      <c r="G413" s="12"/>
      <c r="H413" s="12"/>
      <c r="I413" s="12"/>
      <c r="J413" s="3"/>
      <c r="K413" s="5">
        <v>2</v>
      </c>
      <c r="L413" s="3"/>
      <c r="M413" s="23"/>
      <c r="N413" s="57"/>
    </row>
    <row r="414" spans="1:14" x14ac:dyDescent="0.55000000000000004">
      <c r="A414" s="3">
        <v>408</v>
      </c>
      <c r="B414" s="19">
        <v>408</v>
      </c>
      <c r="C414" s="3"/>
      <c r="D414" s="58"/>
      <c r="E414" s="58"/>
      <c r="F414" s="12"/>
      <c r="G414" s="12"/>
      <c r="H414" s="12"/>
      <c r="I414" s="12"/>
      <c r="J414" s="3"/>
      <c r="K414" s="5">
        <v>2</v>
      </c>
      <c r="L414" s="3"/>
      <c r="M414" s="23"/>
      <c r="N414" s="57"/>
    </row>
    <row r="415" spans="1:14" x14ac:dyDescent="0.55000000000000004">
      <c r="A415" s="3">
        <v>409</v>
      </c>
      <c r="B415" s="19">
        <v>409</v>
      </c>
      <c r="C415" s="3"/>
      <c r="D415" s="58"/>
      <c r="E415" s="58"/>
      <c r="F415" s="12"/>
      <c r="G415" s="12"/>
      <c r="H415" s="12"/>
      <c r="I415" s="12"/>
      <c r="J415" s="3"/>
      <c r="K415" s="5">
        <v>2</v>
      </c>
      <c r="L415" s="3"/>
      <c r="M415" s="23"/>
      <c r="N415" s="57"/>
    </row>
    <row r="416" spans="1:14" x14ac:dyDescent="0.55000000000000004">
      <c r="A416" s="3">
        <v>410</v>
      </c>
      <c r="B416" s="19">
        <v>410</v>
      </c>
      <c r="C416" s="3"/>
      <c r="D416" s="58"/>
      <c r="E416" s="58"/>
      <c r="F416" s="12"/>
      <c r="G416" s="12"/>
      <c r="H416" s="12"/>
      <c r="I416" s="12"/>
      <c r="J416" s="3"/>
      <c r="K416" s="5">
        <v>2</v>
      </c>
      <c r="L416" s="3"/>
      <c r="M416" s="23"/>
      <c r="N416" s="57"/>
    </row>
    <row r="417" spans="1:14" x14ac:dyDescent="0.55000000000000004">
      <c r="A417" s="3">
        <v>411</v>
      </c>
      <c r="B417" s="19">
        <v>411</v>
      </c>
      <c r="C417" s="3"/>
      <c r="D417" s="58"/>
      <c r="E417" s="58"/>
      <c r="F417" s="12"/>
      <c r="G417" s="12"/>
      <c r="H417" s="12"/>
      <c r="I417" s="12"/>
      <c r="J417" s="3"/>
      <c r="K417" s="5">
        <v>2</v>
      </c>
      <c r="L417" s="3"/>
      <c r="M417" s="23"/>
      <c r="N417" s="57"/>
    </row>
    <row r="418" spans="1:14" x14ac:dyDescent="0.55000000000000004">
      <c r="A418" s="3">
        <v>412</v>
      </c>
      <c r="B418" s="19">
        <v>412</v>
      </c>
      <c r="C418" s="3"/>
      <c r="D418" s="58"/>
      <c r="E418" s="58"/>
      <c r="F418" s="12"/>
      <c r="G418" s="12"/>
      <c r="H418" s="12"/>
      <c r="I418" s="12"/>
      <c r="J418" s="3"/>
      <c r="K418" s="5">
        <v>2</v>
      </c>
      <c r="L418" s="3"/>
      <c r="M418" s="23"/>
      <c r="N418" s="57"/>
    </row>
    <row r="419" spans="1:14" x14ac:dyDescent="0.55000000000000004">
      <c r="A419" s="3">
        <v>413</v>
      </c>
      <c r="B419" s="19">
        <v>413</v>
      </c>
      <c r="C419" s="3"/>
      <c r="D419" s="58"/>
      <c r="E419" s="58"/>
      <c r="F419" s="12"/>
      <c r="G419" s="12"/>
      <c r="H419" s="12"/>
      <c r="I419" s="12"/>
      <c r="J419" s="3"/>
      <c r="K419" s="5">
        <v>2</v>
      </c>
      <c r="L419" s="3"/>
      <c r="M419" s="23"/>
      <c r="N419" s="57"/>
    </row>
    <row r="420" spans="1:14" x14ac:dyDescent="0.55000000000000004">
      <c r="A420" s="3">
        <v>414</v>
      </c>
      <c r="B420" s="19">
        <v>414</v>
      </c>
      <c r="C420" s="3"/>
      <c r="D420" s="58"/>
      <c r="E420" s="58"/>
      <c r="F420" s="12"/>
      <c r="G420" s="12"/>
      <c r="H420" s="12"/>
      <c r="I420" s="12"/>
      <c r="J420" s="3"/>
      <c r="K420" s="5">
        <v>2</v>
      </c>
      <c r="L420" s="3"/>
      <c r="M420" s="23"/>
      <c r="N420" s="57"/>
    </row>
    <row r="421" spans="1:14" x14ac:dyDescent="0.55000000000000004">
      <c r="A421" s="3">
        <v>415</v>
      </c>
      <c r="B421" s="19">
        <v>415</v>
      </c>
      <c r="C421" s="3"/>
      <c r="D421" s="58"/>
      <c r="E421" s="58"/>
      <c r="F421" s="12"/>
      <c r="G421" s="12"/>
      <c r="H421" s="12"/>
      <c r="I421" s="12"/>
      <c r="J421" s="3"/>
      <c r="K421" s="5">
        <v>2</v>
      </c>
      <c r="L421" s="3"/>
      <c r="M421" s="23"/>
      <c r="N421" s="57"/>
    </row>
    <row r="422" spans="1:14" x14ac:dyDescent="0.55000000000000004">
      <c r="A422" s="3">
        <v>416</v>
      </c>
      <c r="B422" s="19">
        <v>416</v>
      </c>
      <c r="C422" s="3"/>
      <c r="D422" s="58"/>
      <c r="E422" s="58"/>
      <c r="F422" s="12"/>
      <c r="G422" s="12"/>
      <c r="H422" s="12"/>
      <c r="I422" s="12"/>
      <c r="J422" s="3"/>
      <c r="K422" s="5">
        <v>2</v>
      </c>
      <c r="L422" s="3"/>
      <c r="M422" s="23"/>
      <c r="N422" s="57"/>
    </row>
    <row r="423" spans="1:14" x14ac:dyDescent="0.55000000000000004">
      <c r="A423" s="3">
        <v>417</v>
      </c>
      <c r="B423" s="19">
        <v>417</v>
      </c>
      <c r="C423" s="3"/>
      <c r="D423" s="58"/>
      <c r="E423" s="58"/>
      <c r="F423" s="12"/>
      <c r="G423" s="12"/>
      <c r="H423" s="12"/>
      <c r="I423" s="12"/>
      <c r="J423" s="3"/>
      <c r="K423" s="5">
        <v>2</v>
      </c>
      <c r="L423" s="3"/>
      <c r="M423" s="23"/>
      <c r="N423" s="57"/>
    </row>
    <row r="424" spans="1:14" x14ac:dyDescent="0.55000000000000004">
      <c r="A424" s="3">
        <v>418</v>
      </c>
      <c r="B424" s="19">
        <v>418</v>
      </c>
      <c r="C424" s="3"/>
      <c r="D424" s="58"/>
      <c r="E424" s="58"/>
      <c r="F424" s="12"/>
      <c r="G424" s="12"/>
      <c r="H424" s="12"/>
      <c r="I424" s="12"/>
      <c r="J424" s="3"/>
      <c r="K424" s="5">
        <v>2</v>
      </c>
      <c r="L424" s="3"/>
      <c r="M424" s="23"/>
      <c r="N424" s="57"/>
    </row>
    <row r="425" spans="1:14" x14ac:dyDescent="0.55000000000000004">
      <c r="A425" s="3">
        <v>419</v>
      </c>
      <c r="B425" s="19">
        <v>419</v>
      </c>
      <c r="C425" s="3"/>
      <c r="D425" s="58"/>
      <c r="E425" s="58"/>
      <c r="F425" s="12"/>
      <c r="G425" s="12"/>
      <c r="H425" s="12"/>
      <c r="I425" s="12"/>
      <c r="J425" s="3"/>
      <c r="K425" s="5">
        <v>2</v>
      </c>
      <c r="L425" s="3"/>
      <c r="M425" s="23"/>
      <c r="N425" s="57"/>
    </row>
    <row r="426" spans="1:14" x14ac:dyDescent="0.55000000000000004">
      <c r="A426" s="3">
        <v>420</v>
      </c>
      <c r="B426" s="19">
        <v>420</v>
      </c>
      <c r="C426" s="3"/>
      <c r="D426" s="58"/>
      <c r="E426" s="58"/>
      <c r="F426" s="12"/>
      <c r="G426" s="12"/>
      <c r="H426" s="12"/>
      <c r="I426" s="12"/>
      <c r="J426" s="3"/>
      <c r="K426" s="5">
        <v>2</v>
      </c>
      <c r="L426" s="3"/>
      <c r="M426" s="23"/>
      <c r="N426" s="57"/>
    </row>
    <row r="427" spans="1:14" x14ac:dyDescent="0.55000000000000004">
      <c r="A427" s="3">
        <v>421</v>
      </c>
      <c r="B427" s="19">
        <v>421</v>
      </c>
      <c r="C427" s="3"/>
      <c r="D427" s="58"/>
      <c r="E427" s="58"/>
      <c r="F427" s="12"/>
      <c r="G427" s="12"/>
      <c r="H427" s="12"/>
      <c r="I427" s="12"/>
      <c r="J427" s="3"/>
      <c r="K427" s="5">
        <v>2</v>
      </c>
      <c r="L427" s="3"/>
      <c r="M427" s="23"/>
      <c r="N427" s="57"/>
    </row>
    <row r="428" spans="1:14" x14ac:dyDescent="0.55000000000000004">
      <c r="A428" s="3">
        <v>422</v>
      </c>
      <c r="B428" s="19">
        <v>422</v>
      </c>
      <c r="C428" s="3"/>
      <c r="D428" s="58"/>
      <c r="E428" s="58"/>
      <c r="F428" s="12"/>
      <c r="G428" s="12"/>
      <c r="H428" s="12"/>
      <c r="I428" s="12"/>
      <c r="J428" s="3"/>
      <c r="K428" s="5">
        <v>2</v>
      </c>
      <c r="L428" s="3"/>
      <c r="M428" s="23"/>
      <c r="N428" s="57"/>
    </row>
    <row r="429" spans="1:14" x14ac:dyDescent="0.55000000000000004">
      <c r="A429" s="3">
        <v>423</v>
      </c>
      <c r="B429" s="19">
        <v>423</v>
      </c>
      <c r="C429" s="3"/>
      <c r="D429" s="58"/>
      <c r="E429" s="58"/>
      <c r="F429" s="12"/>
      <c r="G429" s="12"/>
      <c r="H429" s="12"/>
      <c r="I429" s="12"/>
      <c r="J429" s="3"/>
      <c r="K429" s="5">
        <v>2</v>
      </c>
      <c r="L429" s="3"/>
      <c r="M429" s="23"/>
      <c r="N429" s="57"/>
    </row>
    <row r="430" spans="1:14" x14ac:dyDescent="0.55000000000000004">
      <c r="A430" s="3">
        <v>424</v>
      </c>
      <c r="B430" s="19">
        <v>424</v>
      </c>
      <c r="C430" s="3"/>
      <c r="D430" s="58"/>
      <c r="E430" s="58"/>
      <c r="F430" s="12"/>
      <c r="G430" s="12"/>
      <c r="H430" s="12"/>
      <c r="I430" s="12"/>
      <c r="J430" s="3"/>
      <c r="K430" s="5">
        <v>2</v>
      </c>
      <c r="L430" s="3"/>
      <c r="M430" s="23"/>
      <c r="N430" s="57"/>
    </row>
    <row r="431" spans="1:14" x14ac:dyDescent="0.55000000000000004">
      <c r="A431" s="3">
        <v>425</v>
      </c>
      <c r="B431" s="19">
        <v>425</v>
      </c>
      <c r="C431" s="3"/>
      <c r="D431" s="58"/>
      <c r="E431" s="58"/>
      <c r="F431" s="12"/>
      <c r="G431" s="12"/>
      <c r="H431" s="12"/>
      <c r="I431" s="12"/>
      <c r="J431" s="3"/>
      <c r="K431" s="5">
        <v>2</v>
      </c>
      <c r="L431" s="3"/>
      <c r="M431" s="23"/>
      <c r="N431" s="57"/>
    </row>
    <row r="432" spans="1:14" x14ac:dyDescent="0.55000000000000004">
      <c r="A432" s="3">
        <v>426</v>
      </c>
      <c r="B432" s="19">
        <v>426</v>
      </c>
      <c r="C432" s="3"/>
      <c r="D432" s="58"/>
      <c r="E432" s="58"/>
      <c r="F432" s="12"/>
      <c r="G432" s="12"/>
      <c r="H432" s="12"/>
      <c r="I432" s="12"/>
      <c r="J432" s="3"/>
      <c r="K432" s="5">
        <v>2</v>
      </c>
      <c r="L432" s="3"/>
      <c r="M432" s="23"/>
      <c r="N432" s="57"/>
    </row>
    <row r="433" spans="1:14" x14ac:dyDescent="0.55000000000000004">
      <c r="A433" s="3">
        <v>427</v>
      </c>
      <c r="B433" s="19">
        <v>427</v>
      </c>
      <c r="C433" s="3"/>
      <c r="D433" s="58"/>
      <c r="E433" s="58"/>
      <c r="F433" s="12"/>
      <c r="G433" s="12"/>
      <c r="H433" s="12"/>
      <c r="I433" s="12"/>
      <c r="J433" s="3"/>
      <c r="K433" s="5">
        <v>2</v>
      </c>
      <c r="L433" s="3"/>
      <c r="M433" s="23"/>
      <c r="N433" s="57"/>
    </row>
    <row r="434" spans="1:14" x14ac:dyDescent="0.55000000000000004">
      <c r="A434" s="3">
        <v>428</v>
      </c>
      <c r="B434" s="19">
        <v>428</v>
      </c>
      <c r="C434" s="3"/>
      <c r="D434" s="58"/>
      <c r="E434" s="58"/>
      <c r="F434" s="12"/>
      <c r="G434" s="12"/>
      <c r="H434" s="12"/>
      <c r="I434" s="12"/>
      <c r="J434" s="3"/>
      <c r="K434" s="5">
        <v>2</v>
      </c>
      <c r="L434" s="3"/>
      <c r="M434" s="23"/>
      <c r="N434" s="57"/>
    </row>
    <row r="435" spans="1:14" x14ac:dyDescent="0.55000000000000004">
      <c r="A435" s="3">
        <v>429</v>
      </c>
      <c r="B435" s="19">
        <v>429</v>
      </c>
      <c r="C435" s="3"/>
      <c r="D435" s="58"/>
      <c r="E435" s="58"/>
      <c r="F435" s="12"/>
      <c r="G435" s="12"/>
      <c r="H435" s="12"/>
      <c r="I435" s="12"/>
      <c r="J435" s="3"/>
      <c r="K435" s="5">
        <v>2</v>
      </c>
      <c r="L435" s="3"/>
      <c r="M435" s="23"/>
      <c r="N435" s="57"/>
    </row>
    <row r="436" spans="1:14" x14ac:dyDescent="0.55000000000000004">
      <c r="A436" s="3">
        <v>430</v>
      </c>
      <c r="B436" s="19">
        <v>430</v>
      </c>
      <c r="C436" s="3"/>
      <c r="D436" s="58"/>
      <c r="E436" s="58"/>
      <c r="F436" s="12"/>
      <c r="G436" s="12"/>
      <c r="H436" s="12"/>
      <c r="I436" s="12"/>
      <c r="J436" s="3"/>
      <c r="K436" s="5">
        <v>2</v>
      </c>
      <c r="L436" s="3"/>
      <c r="M436" s="23"/>
      <c r="N436" s="57"/>
    </row>
    <row r="437" spans="1:14" x14ac:dyDescent="0.55000000000000004">
      <c r="A437" s="3">
        <v>431</v>
      </c>
      <c r="B437" s="19">
        <v>431</v>
      </c>
      <c r="C437" s="3"/>
      <c r="D437" s="58"/>
      <c r="E437" s="58"/>
      <c r="F437" s="12"/>
      <c r="G437" s="12"/>
      <c r="H437" s="12"/>
      <c r="I437" s="12"/>
      <c r="J437" s="3"/>
      <c r="K437" s="5">
        <v>2</v>
      </c>
      <c r="L437" s="3"/>
      <c r="M437" s="23"/>
      <c r="N437" s="57"/>
    </row>
    <row r="438" spans="1:14" x14ac:dyDescent="0.55000000000000004">
      <c r="A438" s="3">
        <v>432</v>
      </c>
      <c r="B438" s="19">
        <v>432</v>
      </c>
      <c r="C438" s="3"/>
      <c r="D438" s="58"/>
      <c r="E438" s="58"/>
      <c r="F438" s="12"/>
      <c r="G438" s="12"/>
      <c r="H438" s="12"/>
      <c r="I438" s="12"/>
      <c r="J438" s="3"/>
      <c r="K438" s="5">
        <v>2</v>
      </c>
      <c r="L438" s="3"/>
      <c r="M438" s="23"/>
      <c r="N438" s="57"/>
    </row>
    <row r="439" spans="1:14" x14ac:dyDescent="0.55000000000000004">
      <c r="A439" s="3">
        <v>433</v>
      </c>
      <c r="B439" s="19">
        <v>433</v>
      </c>
      <c r="C439" s="3"/>
      <c r="D439" s="58"/>
      <c r="E439" s="58"/>
      <c r="F439" s="12"/>
      <c r="G439" s="12"/>
      <c r="H439" s="12"/>
      <c r="I439" s="12"/>
      <c r="J439" s="3"/>
      <c r="K439" s="5">
        <v>2</v>
      </c>
      <c r="L439" s="3"/>
      <c r="M439" s="23"/>
      <c r="N439" s="57"/>
    </row>
    <row r="440" spans="1:14" x14ac:dyDescent="0.55000000000000004">
      <c r="A440" s="3">
        <v>434</v>
      </c>
      <c r="B440" s="19">
        <v>434</v>
      </c>
      <c r="C440" s="3"/>
      <c r="D440" s="58"/>
      <c r="E440" s="58"/>
      <c r="F440" s="12"/>
      <c r="G440" s="12"/>
      <c r="H440" s="12"/>
      <c r="I440" s="12"/>
      <c r="J440" s="3"/>
      <c r="K440" s="5">
        <v>2</v>
      </c>
      <c r="L440" s="3"/>
      <c r="M440" s="23"/>
      <c r="N440" s="57"/>
    </row>
    <row r="441" spans="1:14" x14ac:dyDescent="0.55000000000000004">
      <c r="A441" s="3">
        <v>435</v>
      </c>
      <c r="B441" s="19">
        <v>435</v>
      </c>
      <c r="C441" s="3"/>
      <c r="D441" s="58"/>
      <c r="E441" s="58"/>
      <c r="F441" s="12"/>
      <c r="G441" s="12"/>
      <c r="H441" s="12"/>
      <c r="I441" s="12"/>
      <c r="J441" s="3"/>
      <c r="K441" s="5">
        <v>2</v>
      </c>
      <c r="L441" s="3"/>
      <c r="M441" s="23"/>
      <c r="N441" s="57"/>
    </row>
    <row r="442" spans="1:14" x14ac:dyDescent="0.55000000000000004">
      <c r="A442" s="3">
        <v>436</v>
      </c>
      <c r="B442" s="19">
        <v>436</v>
      </c>
      <c r="C442" s="3"/>
      <c r="D442" s="58"/>
      <c r="E442" s="58"/>
      <c r="F442" s="12"/>
      <c r="G442" s="12"/>
      <c r="H442" s="12"/>
      <c r="I442" s="12"/>
      <c r="J442" s="3"/>
      <c r="K442" s="5">
        <v>2</v>
      </c>
      <c r="L442" s="3"/>
      <c r="M442" s="23"/>
      <c r="N442" s="57"/>
    </row>
    <row r="443" spans="1:14" x14ac:dyDescent="0.55000000000000004">
      <c r="A443" s="3">
        <v>437</v>
      </c>
      <c r="B443" s="19">
        <v>437</v>
      </c>
      <c r="C443" s="3"/>
      <c r="D443" s="58"/>
      <c r="E443" s="58"/>
      <c r="F443" s="12"/>
      <c r="G443" s="12"/>
      <c r="H443" s="12"/>
      <c r="I443" s="12"/>
      <c r="J443" s="3"/>
      <c r="K443" s="5">
        <v>2</v>
      </c>
      <c r="L443" s="3"/>
      <c r="M443" s="23"/>
      <c r="N443" s="57"/>
    </row>
    <row r="444" spans="1:14" x14ac:dyDescent="0.55000000000000004">
      <c r="A444" s="3">
        <v>438</v>
      </c>
      <c r="B444" s="19">
        <v>438</v>
      </c>
      <c r="C444" s="3"/>
      <c r="D444" s="58"/>
      <c r="E444" s="58"/>
      <c r="F444" s="12"/>
      <c r="G444" s="12"/>
      <c r="H444" s="12"/>
      <c r="I444" s="12"/>
      <c r="J444" s="3"/>
      <c r="K444" s="5">
        <v>2</v>
      </c>
      <c r="L444" s="3"/>
      <c r="M444" s="23"/>
      <c r="N444" s="57"/>
    </row>
    <row r="445" spans="1:14" x14ac:dyDescent="0.55000000000000004">
      <c r="A445" s="3">
        <v>439</v>
      </c>
      <c r="B445" s="19">
        <v>439</v>
      </c>
      <c r="C445" s="3"/>
      <c r="D445" s="58"/>
      <c r="E445" s="58"/>
      <c r="F445" s="12"/>
      <c r="G445" s="12"/>
      <c r="H445" s="12"/>
      <c r="I445" s="12"/>
      <c r="J445" s="3"/>
      <c r="K445" s="5">
        <v>2</v>
      </c>
      <c r="L445" s="3"/>
      <c r="M445" s="23"/>
      <c r="N445" s="57"/>
    </row>
    <row r="446" spans="1:14" x14ac:dyDescent="0.55000000000000004">
      <c r="A446" s="3">
        <v>440</v>
      </c>
      <c r="B446" s="19">
        <v>440</v>
      </c>
      <c r="C446" s="3"/>
      <c r="D446" s="58"/>
      <c r="E446" s="58"/>
      <c r="F446" s="12"/>
      <c r="G446" s="12"/>
      <c r="H446" s="12"/>
      <c r="I446" s="12"/>
      <c r="J446" s="3"/>
      <c r="K446" s="5">
        <v>2</v>
      </c>
      <c r="L446" s="3"/>
      <c r="M446" s="23"/>
      <c r="N446" s="57"/>
    </row>
    <row r="447" spans="1:14" x14ac:dyDescent="0.55000000000000004">
      <c r="A447" s="3">
        <v>441</v>
      </c>
      <c r="B447" s="19">
        <v>441</v>
      </c>
      <c r="C447" s="3"/>
      <c r="D447" s="58"/>
      <c r="E447" s="58"/>
      <c r="F447" s="12"/>
      <c r="G447" s="12"/>
      <c r="H447" s="12"/>
      <c r="I447" s="12"/>
      <c r="J447" s="3"/>
      <c r="K447" s="5">
        <v>2</v>
      </c>
      <c r="L447" s="3"/>
      <c r="M447" s="23"/>
      <c r="N447" s="57"/>
    </row>
    <row r="448" spans="1:14" x14ac:dyDescent="0.55000000000000004">
      <c r="A448" s="3">
        <v>442</v>
      </c>
      <c r="B448" s="19">
        <v>442</v>
      </c>
      <c r="C448" s="3"/>
      <c r="D448" s="58"/>
      <c r="E448" s="58"/>
      <c r="F448" s="12"/>
      <c r="G448" s="12"/>
      <c r="H448" s="12"/>
      <c r="I448" s="12"/>
      <c r="J448" s="3"/>
      <c r="K448" s="5">
        <v>2</v>
      </c>
      <c r="L448" s="3"/>
      <c r="M448" s="23"/>
      <c r="N448" s="57"/>
    </row>
    <row r="449" spans="1:14" x14ac:dyDescent="0.55000000000000004">
      <c r="A449" s="3">
        <v>443</v>
      </c>
      <c r="B449" s="19">
        <v>443</v>
      </c>
      <c r="C449" s="3"/>
      <c r="D449" s="58"/>
      <c r="E449" s="58"/>
      <c r="F449" s="12"/>
      <c r="G449" s="12"/>
      <c r="H449" s="12"/>
      <c r="I449" s="12"/>
      <c r="J449" s="3"/>
      <c r="K449" s="5">
        <v>2</v>
      </c>
      <c r="L449" s="3"/>
      <c r="M449" s="23"/>
      <c r="N449" s="57"/>
    </row>
    <row r="450" spans="1:14" x14ac:dyDescent="0.55000000000000004">
      <c r="A450" s="3">
        <v>444</v>
      </c>
      <c r="B450" s="19">
        <v>444</v>
      </c>
      <c r="C450" s="3"/>
      <c r="D450" s="58"/>
      <c r="E450" s="58"/>
      <c r="F450" s="12"/>
      <c r="G450" s="12"/>
      <c r="H450" s="12"/>
      <c r="I450" s="12"/>
      <c r="J450" s="3"/>
      <c r="K450" s="5">
        <v>2</v>
      </c>
      <c r="L450" s="3"/>
      <c r="M450" s="23"/>
      <c r="N450" s="57"/>
    </row>
    <row r="451" spans="1:14" x14ac:dyDescent="0.55000000000000004">
      <c r="A451" s="3">
        <v>445</v>
      </c>
      <c r="B451" s="19">
        <v>445</v>
      </c>
      <c r="C451" s="3"/>
      <c r="D451" s="58"/>
      <c r="E451" s="58"/>
      <c r="F451" s="12"/>
      <c r="G451" s="12"/>
      <c r="H451" s="12"/>
      <c r="I451" s="12"/>
      <c r="J451" s="3"/>
      <c r="K451" s="5">
        <v>2</v>
      </c>
      <c r="L451" s="3"/>
      <c r="M451" s="23"/>
      <c r="N451" s="57"/>
    </row>
    <row r="452" spans="1:14" x14ac:dyDescent="0.55000000000000004">
      <c r="A452" s="3">
        <v>446</v>
      </c>
      <c r="B452" s="19">
        <v>446</v>
      </c>
      <c r="C452" s="3"/>
      <c r="D452" s="58"/>
      <c r="E452" s="58"/>
      <c r="F452" s="12"/>
      <c r="G452" s="12"/>
      <c r="H452" s="12"/>
      <c r="I452" s="12"/>
      <c r="J452" s="3"/>
      <c r="K452" s="5">
        <v>2</v>
      </c>
      <c r="L452" s="3"/>
      <c r="M452" s="23"/>
      <c r="N452" s="57"/>
    </row>
    <row r="453" spans="1:14" x14ac:dyDescent="0.55000000000000004">
      <c r="A453" s="3">
        <v>447</v>
      </c>
      <c r="B453" s="19">
        <v>447</v>
      </c>
      <c r="C453" s="3"/>
      <c r="D453" s="58"/>
      <c r="E453" s="58"/>
      <c r="F453" s="12"/>
      <c r="G453" s="12"/>
      <c r="H453" s="12"/>
      <c r="I453" s="12"/>
      <c r="J453" s="3"/>
      <c r="K453" s="5">
        <v>2</v>
      </c>
      <c r="L453" s="3"/>
      <c r="M453" s="23"/>
      <c r="N453" s="57"/>
    </row>
    <row r="454" spans="1:14" x14ac:dyDescent="0.55000000000000004">
      <c r="A454" s="3">
        <v>448</v>
      </c>
      <c r="B454" s="19">
        <v>448</v>
      </c>
      <c r="C454" s="3"/>
      <c r="D454" s="58"/>
      <c r="E454" s="58"/>
      <c r="F454" s="12"/>
      <c r="G454" s="12"/>
      <c r="H454" s="12"/>
      <c r="I454" s="12"/>
      <c r="J454" s="3"/>
      <c r="K454" s="5">
        <v>2</v>
      </c>
      <c r="L454" s="3"/>
      <c r="M454" s="23"/>
      <c r="N454" s="57"/>
    </row>
    <row r="455" spans="1:14" x14ac:dyDescent="0.55000000000000004">
      <c r="A455" s="3">
        <v>449</v>
      </c>
      <c r="B455" s="19">
        <v>449</v>
      </c>
      <c r="C455" s="3"/>
      <c r="D455" s="58"/>
      <c r="E455" s="58"/>
      <c r="F455" s="12"/>
      <c r="G455" s="12"/>
      <c r="H455" s="12"/>
      <c r="I455" s="12"/>
      <c r="J455" s="3"/>
      <c r="K455" s="5">
        <v>2</v>
      </c>
      <c r="L455" s="3"/>
      <c r="M455" s="23"/>
      <c r="N455" s="57"/>
    </row>
    <row r="456" spans="1:14" x14ac:dyDescent="0.55000000000000004">
      <c r="A456" s="3">
        <v>450</v>
      </c>
      <c r="B456" s="19">
        <v>450</v>
      </c>
      <c r="C456" s="3"/>
      <c r="D456" s="58"/>
      <c r="E456" s="58"/>
      <c r="F456" s="12"/>
      <c r="G456" s="12"/>
      <c r="H456" s="12"/>
      <c r="I456" s="12"/>
      <c r="J456" s="3"/>
      <c r="K456" s="5">
        <v>2</v>
      </c>
      <c r="L456" s="3"/>
      <c r="M456" s="23"/>
      <c r="N456" s="57"/>
    </row>
    <row r="457" spans="1:14" x14ac:dyDescent="0.55000000000000004">
      <c r="A457" s="3">
        <v>451</v>
      </c>
      <c r="B457" s="19">
        <v>451</v>
      </c>
      <c r="C457" s="3"/>
      <c r="D457" s="58"/>
      <c r="E457" s="58"/>
      <c r="F457" s="12"/>
      <c r="G457" s="12"/>
      <c r="H457" s="12"/>
      <c r="I457" s="12"/>
      <c r="J457" s="3"/>
      <c r="K457" s="5">
        <v>2</v>
      </c>
      <c r="L457" s="3"/>
      <c r="M457" s="23"/>
      <c r="N457" s="57"/>
    </row>
    <row r="458" spans="1:14" x14ac:dyDescent="0.55000000000000004">
      <c r="A458" s="3">
        <v>452</v>
      </c>
      <c r="B458" s="19">
        <v>452</v>
      </c>
      <c r="C458" s="3"/>
      <c r="D458" s="58"/>
      <c r="E458" s="58"/>
      <c r="F458" s="12"/>
      <c r="G458" s="12"/>
      <c r="H458" s="12"/>
      <c r="I458" s="12"/>
      <c r="J458" s="3"/>
      <c r="K458" s="5">
        <v>2</v>
      </c>
      <c r="L458" s="3"/>
      <c r="M458" s="23"/>
      <c r="N458" s="57"/>
    </row>
    <row r="459" spans="1:14" x14ac:dyDescent="0.55000000000000004">
      <c r="A459" s="3">
        <v>453</v>
      </c>
      <c r="B459" s="19">
        <v>453</v>
      </c>
      <c r="C459" s="3"/>
      <c r="D459" s="58"/>
      <c r="E459" s="58"/>
      <c r="F459" s="12"/>
      <c r="G459" s="12"/>
      <c r="H459" s="12"/>
      <c r="I459" s="12"/>
      <c r="J459" s="3"/>
      <c r="K459" s="5">
        <v>2</v>
      </c>
      <c r="L459" s="3"/>
      <c r="M459" s="23"/>
      <c r="N459" s="57"/>
    </row>
    <row r="460" spans="1:14" x14ac:dyDescent="0.55000000000000004">
      <c r="A460" s="3">
        <v>454</v>
      </c>
      <c r="B460" s="19">
        <v>454</v>
      </c>
      <c r="C460" s="3"/>
      <c r="D460" s="58"/>
      <c r="E460" s="58"/>
      <c r="F460" s="12"/>
      <c r="G460" s="12"/>
      <c r="H460" s="12"/>
      <c r="I460" s="12"/>
      <c r="J460" s="3"/>
      <c r="K460" s="5">
        <v>2</v>
      </c>
      <c r="L460" s="3"/>
      <c r="M460" s="23"/>
      <c r="N460" s="57"/>
    </row>
    <row r="461" spans="1:14" x14ac:dyDescent="0.55000000000000004">
      <c r="A461" s="3">
        <v>455</v>
      </c>
      <c r="B461" s="19">
        <v>455</v>
      </c>
      <c r="C461" s="3"/>
      <c r="D461" s="58"/>
      <c r="E461" s="58"/>
      <c r="F461" s="12"/>
      <c r="G461" s="12"/>
      <c r="H461" s="12"/>
      <c r="I461" s="12"/>
      <c r="J461" s="3"/>
      <c r="K461" s="5">
        <v>2</v>
      </c>
      <c r="L461" s="3"/>
      <c r="M461" s="23"/>
      <c r="N461" s="57"/>
    </row>
    <row r="462" spans="1:14" x14ac:dyDescent="0.55000000000000004">
      <c r="A462" s="3">
        <v>456</v>
      </c>
      <c r="B462" s="19">
        <v>456</v>
      </c>
      <c r="C462" s="3"/>
      <c r="D462" s="58"/>
      <c r="E462" s="58"/>
      <c r="F462" s="12"/>
      <c r="G462" s="12"/>
      <c r="H462" s="12"/>
      <c r="I462" s="12"/>
      <c r="J462" s="3"/>
      <c r="K462" s="5">
        <v>2</v>
      </c>
      <c r="L462" s="3"/>
      <c r="M462" s="23"/>
      <c r="N462" s="57"/>
    </row>
    <row r="463" spans="1:14" x14ac:dyDescent="0.55000000000000004">
      <c r="A463" s="3">
        <v>457</v>
      </c>
      <c r="B463" s="19">
        <v>457</v>
      </c>
      <c r="C463" s="3"/>
      <c r="D463" s="58"/>
      <c r="E463" s="58"/>
      <c r="F463" s="12"/>
      <c r="G463" s="12"/>
      <c r="H463" s="12"/>
      <c r="I463" s="12"/>
      <c r="J463" s="3"/>
      <c r="K463" s="5">
        <v>2</v>
      </c>
      <c r="L463" s="3"/>
      <c r="M463" s="23"/>
      <c r="N463" s="57"/>
    </row>
    <row r="464" spans="1:14" x14ac:dyDescent="0.55000000000000004">
      <c r="A464" s="3">
        <v>458</v>
      </c>
      <c r="B464" s="19">
        <v>458</v>
      </c>
      <c r="C464" s="3"/>
      <c r="D464" s="58"/>
      <c r="E464" s="58"/>
      <c r="F464" s="12"/>
      <c r="G464" s="12"/>
      <c r="H464" s="12"/>
      <c r="I464" s="12"/>
      <c r="J464" s="3"/>
      <c r="K464" s="5">
        <v>2</v>
      </c>
      <c r="L464" s="3"/>
      <c r="M464" s="23"/>
      <c r="N464" s="57"/>
    </row>
    <row r="465" spans="1:14" x14ac:dyDescent="0.55000000000000004">
      <c r="A465" s="3">
        <v>459</v>
      </c>
      <c r="B465" s="19">
        <v>459</v>
      </c>
      <c r="C465" s="3"/>
      <c r="D465" s="58"/>
      <c r="E465" s="58"/>
      <c r="F465" s="12"/>
      <c r="G465" s="12"/>
      <c r="H465" s="12"/>
      <c r="I465" s="12"/>
      <c r="J465" s="3"/>
      <c r="K465" s="5">
        <v>2</v>
      </c>
      <c r="L465" s="3"/>
      <c r="M465" s="23"/>
      <c r="N465" s="57"/>
    </row>
    <row r="466" spans="1:14" x14ac:dyDescent="0.55000000000000004">
      <c r="A466" s="3">
        <v>460</v>
      </c>
      <c r="B466" s="19">
        <v>460</v>
      </c>
      <c r="C466" s="3"/>
      <c r="D466" s="58"/>
      <c r="E466" s="58"/>
      <c r="F466" s="12"/>
      <c r="G466" s="12"/>
      <c r="H466" s="12"/>
      <c r="I466" s="12"/>
      <c r="J466" s="3"/>
      <c r="K466" s="5">
        <v>2</v>
      </c>
      <c r="L466" s="3"/>
      <c r="M466" s="23"/>
      <c r="N466" s="57"/>
    </row>
    <row r="467" spans="1:14" x14ac:dyDescent="0.55000000000000004">
      <c r="A467" s="3">
        <v>461</v>
      </c>
      <c r="B467" s="19">
        <v>461</v>
      </c>
      <c r="C467" s="3"/>
      <c r="D467" s="58"/>
      <c r="E467" s="58"/>
      <c r="F467" s="12"/>
      <c r="G467" s="12"/>
      <c r="H467" s="12"/>
      <c r="I467" s="12"/>
      <c r="J467" s="3"/>
      <c r="K467" s="5">
        <v>2</v>
      </c>
      <c r="L467" s="3"/>
      <c r="M467" s="23"/>
      <c r="N467" s="57"/>
    </row>
    <row r="468" spans="1:14" x14ac:dyDescent="0.55000000000000004">
      <c r="A468" s="3">
        <v>462</v>
      </c>
      <c r="B468" s="19">
        <v>462</v>
      </c>
      <c r="C468" s="3"/>
      <c r="D468" s="58"/>
      <c r="E468" s="58"/>
      <c r="F468" s="12"/>
      <c r="G468" s="12"/>
      <c r="H468" s="12"/>
      <c r="I468" s="12"/>
      <c r="J468" s="3"/>
      <c r="K468" s="5">
        <v>2</v>
      </c>
      <c r="L468" s="3"/>
      <c r="M468" s="23"/>
      <c r="N468" s="57"/>
    </row>
    <row r="469" spans="1:14" x14ac:dyDescent="0.55000000000000004">
      <c r="A469" s="3">
        <v>463</v>
      </c>
      <c r="B469" s="19">
        <v>463</v>
      </c>
      <c r="C469" s="3"/>
      <c r="D469" s="58"/>
      <c r="E469" s="58"/>
      <c r="F469" s="12"/>
      <c r="G469" s="12"/>
      <c r="H469" s="12"/>
      <c r="I469" s="12"/>
      <c r="J469" s="3"/>
      <c r="K469" s="5">
        <v>2</v>
      </c>
      <c r="L469" s="3"/>
      <c r="M469" s="23"/>
      <c r="N469" s="57"/>
    </row>
    <row r="470" spans="1:14" x14ac:dyDescent="0.55000000000000004">
      <c r="A470" s="3">
        <v>464</v>
      </c>
      <c r="B470" s="19">
        <v>464</v>
      </c>
      <c r="C470" s="3"/>
      <c r="D470" s="58"/>
      <c r="E470" s="58"/>
      <c r="F470" s="12"/>
      <c r="G470" s="12"/>
      <c r="H470" s="12"/>
      <c r="I470" s="12"/>
      <c r="J470" s="3"/>
      <c r="K470" s="5">
        <v>2</v>
      </c>
      <c r="L470" s="3"/>
      <c r="M470" s="23"/>
      <c r="N470" s="57"/>
    </row>
    <row r="471" spans="1:14" x14ac:dyDescent="0.55000000000000004">
      <c r="A471" s="3">
        <v>465</v>
      </c>
      <c r="B471" s="19">
        <v>465</v>
      </c>
      <c r="C471" s="3"/>
      <c r="D471" s="58"/>
      <c r="E471" s="58"/>
      <c r="F471" s="12"/>
      <c r="G471" s="12"/>
      <c r="H471" s="12"/>
      <c r="I471" s="12"/>
      <c r="J471" s="3"/>
      <c r="K471" s="5">
        <v>2</v>
      </c>
      <c r="L471" s="3"/>
      <c r="M471" s="23"/>
      <c r="N471" s="57"/>
    </row>
    <row r="472" spans="1:14" x14ac:dyDescent="0.55000000000000004">
      <c r="A472" s="3">
        <v>466</v>
      </c>
      <c r="B472" s="19">
        <v>466</v>
      </c>
      <c r="C472" s="3"/>
      <c r="D472" s="58"/>
      <c r="E472" s="58"/>
      <c r="F472" s="12"/>
      <c r="G472" s="12"/>
      <c r="H472" s="12"/>
      <c r="I472" s="12"/>
      <c r="J472" s="3"/>
      <c r="K472" s="5">
        <v>2</v>
      </c>
      <c r="L472" s="3"/>
      <c r="M472" s="23"/>
      <c r="N472" s="57"/>
    </row>
    <row r="473" spans="1:14" x14ac:dyDescent="0.55000000000000004">
      <c r="A473" s="3">
        <v>467</v>
      </c>
      <c r="B473" s="19">
        <v>467</v>
      </c>
      <c r="C473" s="3"/>
      <c r="D473" s="58"/>
      <c r="E473" s="58"/>
      <c r="F473" s="12"/>
      <c r="G473" s="12"/>
      <c r="H473" s="12"/>
      <c r="I473" s="12"/>
      <c r="J473" s="3"/>
      <c r="K473" s="5">
        <v>2</v>
      </c>
      <c r="L473" s="3"/>
      <c r="M473" s="23"/>
      <c r="N473" s="57"/>
    </row>
    <row r="474" spans="1:14" x14ac:dyDescent="0.55000000000000004">
      <c r="A474" s="3">
        <v>468</v>
      </c>
      <c r="B474" s="19">
        <v>468</v>
      </c>
      <c r="C474" s="3"/>
      <c r="D474" s="58"/>
      <c r="E474" s="58"/>
      <c r="F474" s="12"/>
      <c r="G474" s="12"/>
      <c r="H474" s="12"/>
      <c r="I474" s="12"/>
      <c r="J474" s="3"/>
      <c r="K474" s="5">
        <v>2</v>
      </c>
      <c r="L474" s="3"/>
      <c r="M474" s="23"/>
      <c r="N474" s="57"/>
    </row>
    <row r="475" spans="1:14" x14ac:dyDescent="0.55000000000000004">
      <c r="A475" s="3">
        <v>469</v>
      </c>
      <c r="B475" s="19">
        <v>469</v>
      </c>
      <c r="C475" s="3"/>
      <c r="D475" s="58"/>
      <c r="E475" s="58"/>
      <c r="F475" s="12"/>
      <c r="G475" s="12"/>
      <c r="H475" s="12"/>
      <c r="I475" s="12"/>
      <c r="J475" s="3"/>
      <c r="K475" s="5">
        <v>2</v>
      </c>
      <c r="L475" s="3"/>
      <c r="M475" s="23"/>
      <c r="N475" s="57"/>
    </row>
    <row r="476" spans="1:14" x14ac:dyDescent="0.55000000000000004">
      <c r="A476" s="3">
        <v>470</v>
      </c>
      <c r="B476" s="19">
        <v>470</v>
      </c>
      <c r="C476" s="3"/>
      <c r="D476" s="58"/>
      <c r="E476" s="58"/>
      <c r="F476" s="12"/>
      <c r="G476" s="12"/>
      <c r="H476" s="12"/>
      <c r="I476" s="12"/>
      <c r="J476" s="3"/>
      <c r="K476" s="5">
        <v>2</v>
      </c>
      <c r="L476" s="3"/>
      <c r="M476" s="23"/>
      <c r="N476" s="57"/>
    </row>
    <row r="477" spans="1:14" x14ac:dyDescent="0.55000000000000004">
      <c r="A477" s="3">
        <v>471</v>
      </c>
      <c r="B477" s="19">
        <v>471</v>
      </c>
      <c r="C477" s="3"/>
      <c r="D477" s="58"/>
      <c r="E477" s="58"/>
      <c r="F477" s="12"/>
      <c r="G477" s="12"/>
      <c r="H477" s="12"/>
      <c r="I477" s="12"/>
      <c r="J477" s="3"/>
      <c r="K477" s="5">
        <v>2</v>
      </c>
      <c r="L477" s="3"/>
      <c r="M477" s="23"/>
      <c r="N477" s="57"/>
    </row>
    <row r="478" spans="1:14" x14ac:dyDescent="0.55000000000000004">
      <c r="A478" s="3">
        <v>472</v>
      </c>
      <c r="B478" s="19">
        <v>472</v>
      </c>
      <c r="C478" s="3"/>
      <c r="D478" s="58"/>
      <c r="E478" s="58"/>
      <c r="F478" s="12"/>
      <c r="G478" s="12"/>
      <c r="H478" s="12"/>
      <c r="I478" s="12"/>
      <c r="J478" s="3"/>
      <c r="K478" s="5">
        <v>2</v>
      </c>
      <c r="L478" s="3"/>
      <c r="M478" s="23"/>
      <c r="N478" s="57"/>
    </row>
    <row r="479" spans="1:14" x14ac:dyDescent="0.55000000000000004">
      <c r="A479" s="3">
        <v>473</v>
      </c>
      <c r="B479" s="19">
        <v>473</v>
      </c>
      <c r="C479" s="3"/>
      <c r="D479" s="58"/>
      <c r="E479" s="58"/>
      <c r="F479" s="12"/>
      <c r="G479" s="12"/>
      <c r="H479" s="12"/>
      <c r="I479" s="12"/>
      <c r="J479" s="3"/>
      <c r="K479" s="5">
        <v>2</v>
      </c>
      <c r="L479" s="3"/>
      <c r="M479" s="23"/>
      <c r="N479" s="57"/>
    </row>
    <row r="480" spans="1:14" x14ac:dyDescent="0.55000000000000004">
      <c r="A480" s="3">
        <v>474</v>
      </c>
      <c r="B480" s="19">
        <v>474</v>
      </c>
      <c r="C480" s="3"/>
      <c r="D480" s="58"/>
      <c r="E480" s="58"/>
      <c r="F480" s="12"/>
      <c r="G480" s="12"/>
      <c r="H480" s="12"/>
      <c r="I480" s="12"/>
      <c r="J480" s="3"/>
      <c r="K480" s="5">
        <v>2</v>
      </c>
      <c r="L480" s="3"/>
      <c r="M480" s="23"/>
      <c r="N480" s="57"/>
    </row>
    <row r="481" spans="1:14" x14ac:dyDescent="0.55000000000000004">
      <c r="A481" s="3">
        <v>475</v>
      </c>
      <c r="B481" s="19">
        <v>475</v>
      </c>
      <c r="C481" s="3"/>
      <c r="D481" s="58"/>
      <c r="E481" s="58"/>
      <c r="F481" s="12"/>
      <c r="G481" s="12"/>
      <c r="H481" s="12"/>
      <c r="I481" s="12"/>
      <c r="J481" s="3"/>
      <c r="K481" s="5">
        <v>2</v>
      </c>
      <c r="L481" s="3"/>
      <c r="M481" s="23"/>
      <c r="N481" s="57"/>
    </row>
    <row r="482" spans="1:14" x14ac:dyDescent="0.55000000000000004">
      <c r="A482" s="3">
        <v>476</v>
      </c>
      <c r="B482" s="19">
        <v>476</v>
      </c>
      <c r="C482" s="3"/>
      <c r="D482" s="58"/>
      <c r="E482" s="58"/>
      <c r="F482" s="12"/>
      <c r="G482" s="12"/>
      <c r="H482" s="12"/>
      <c r="I482" s="12"/>
      <c r="J482" s="3"/>
      <c r="K482" s="5">
        <v>2</v>
      </c>
      <c r="L482" s="3"/>
      <c r="M482" s="23"/>
      <c r="N482" s="57"/>
    </row>
    <row r="483" spans="1:14" x14ac:dyDescent="0.55000000000000004">
      <c r="A483" s="3">
        <v>477</v>
      </c>
      <c r="B483" s="19">
        <v>477</v>
      </c>
      <c r="C483" s="3"/>
      <c r="D483" s="58"/>
      <c r="E483" s="58"/>
      <c r="F483" s="12"/>
      <c r="G483" s="12"/>
      <c r="H483" s="12"/>
      <c r="I483" s="12"/>
      <c r="J483" s="3"/>
      <c r="K483" s="5">
        <v>2</v>
      </c>
      <c r="L483" s="3"/>
      <c r="M483" s="23"/>
      <c r="N483" s="57"/>
    </row>
    <row r="484" spans="1:14" x14ac:dyDescent="0.55000000000000004">
      <c r="A484" s="3">
        <v>478</v>
      </c>
      <c r="B484" s="19">
        <v>478</v>
      </c>
      <c r="C484" s="3"/>
      <c r="D484" s="58"/>
      <c r="E484" s="58"/>
      <c r="F484" s="12"/>
      <c r="G484" s="12"/>
      <c r="H484" s="12"/>
      <c r="I484" s="12"/>
      <c r="J484" s="3"/>
      <c r="K484" s="5">
        <v>2</v>
      </c>
      <c r="L484" s="3"/>
      <c r="M484" s="23"/>
      <c r="N484" s="57"/>
    </row>
    <row r="485" spans="1:14" x14ac:dyDescent="0.55000000000000004">
      <c r="A485" s="3">
        <v>479</v>
      </c>
      <c r="B485" s="19">
        <v>479</v>
      </c>
      <c r="C485" s="3"/>
      <c r="D485" s="58"/>
      <c r="E485" s="58"/>
      <c r="F485" s="12"/>
      <c r="G485" s="12"/>
      <c r="H485" s="12"/>
      <c r="I485" s="12"/>
      <c r="J485" s="3"/>
      <c r="K485" s="5">
        <v>2</v>
      </c>
      <c r="L485" s="3"/>
      <c r="M485" s="23"/>
      <c r="N485" s="57"/>
    </row>
    <row r="486" spans="1:14" x14ac:dyDescent="0.55000000000000004">
      <c r="A486" s="3">
        <v>480</v>
      </c>
      <c r="B486" s="19">
        <v>480</v>
      </c>
      <c r="C486" s="3"/>
      <c r="D486" s="58"/>
      <c r="E486" s="58"/>
      <c r="F486" s="12"/>
      <c r="G486" s="12"/>
      <c r="H486" s="12"/>
      <c r="I486" s="12"/>
      <c r="J486" s="3"/>
      <c r="K486" s="5">
        <v>2</v>
      </c>
      <c r="L486" s="3"/>
      <c r="M486" s="23"/>
      <c r="N486" s="57"/>
    </row>
    <row r="487" spans="1:14" x14ac:dyDescent="0.55000000000000004">
      <c r="A487" s="3">
        <v>481</v>
      </c>
      <c r="B487" s="19">
        <v>481</v>
      </c>
      <c r="C487" s="3"/>
      <c r="D487" s="58"/>
      <c r="E487" s="58"/>
      <c r="F487" s="12"/>
      <c r="G487" s="12"/>
      <c r="H487" s="12"/>
      <c r="I487" s="12"/>
      <c r="J487" s="3"/>
      <c r="K487" s="5">
        <v>2</v>
      </c>
      <c r="L487" s="3"/>
      <c r="M487" s="23"/>
      <c r="N487" s="57"/>
    </row>
    <row r="488" spans="1:14" x14ac:dyDescent="0.55000000000000004">
      <c r="A488" s="3">
        <v>482</v>
      </c>
      <c r="B488" s="19">
        <v>482</v>
      </c>
      <c r="C488" s="3"/>
      <c r="D488" s="58"/>
      <c r="E488" s="58"/>
      <c r="F488" s="12"/>
      <c r="G488" s="12"/>
      <c r="H488" s="12"/>
      <c r="I488" s="12"/>
      <c r="J488" s="3"/>
      <c r="K488" s="5">
        <v>2</v>
      </c>
      <c r="L488" s="3"/>
      <c r="M488" s="23"/>
      <c r="N488" s="57"/>
    </row>
    <row r="489" spans="1:14" x14ac:dyDescent="0.55000000000000004">
      <c r="A489" s="3">
        <v>483</v>
      </c>
      <c r="B489" s="19">
        <v>483</v>
      </c>
      <c r="C489" s="3"/>
      <c r="D489" s="58"/>
      <c r="E489" s="58"/>
      <c r="F489" s="12"/>
      <c r="G489" s="12"/>
      <c r="H489" s="12"/>
      <c r="I489" s="12"/>
      <c r="J489" s="3"/>
      <c r="K489" s="5">
        <v>2</v>
      </c>
      <c r="L489" s="3"/>
      <c r="M489" s="23"/>
      <c r="N489" s="57"/>
    </row>
    <row r="490" spans="1:14" x14ac:dyDescent="0.55000000000000004">
      <c r="A490" s="3">
        <v>484</v>
      </c>
      <c r="B490" s="19">
        <v>484</v>
      </c>
      <c r="C490" s="3"/>
      <c r="D490" s="58"/>
      <c r="E490" s="58"/>
      <c r="F490" s="12"/>
      <c r="G490" s="12"/>
      <c r="H490" s="12"/>
      <c r="I490" s="12"/>
      <c r="J490" s="3"/>
      <c r="K490" s="5">
        <v>2</v>
      </c>
      <c r="L490" s="3"/>
      <c r="M490" s="23"/>
      <c r="N490" s="57"/>
    </row>
    <row r="491" spans="1:14" x14ac:dyDescent="0.55000000000000004">
      <c r="A491" s="3">
        <v>485</v>
      </c>
      <c r="B491" s="19">
        <v>485</v>
      </c>
      <c r="C491" s="3"/>
      <c r="D491" s="58"/>
      <c r="E491" s="58"/>
      <c r="F491" s="12"/>
      <c r="G491" s="12"/>
      <c r="H491" s="12"/>
      <c r="I491" s="12"/>
      <c r="J491" s="3"/>
      <c r="K491" s="5">
        <v>2</v>
      </c>
      <c r="L491" s="3"/>
      <c r="M491" s="23"/>
      <c r="N491" s="57"/>
    </row>
    <row r="492" spans="1:14" x14ac:dyDescent="0.55000000000000004">
      <c r="A492" s="3">
        <v>486</v>
      </c>
      <c r="B492" s="19">
        <v>486</v>
      </c>
      <c r="C492" s="3"/>
      <c r="D492" s="58"/>
      <c r="E492" s="58"/>
      <c r="F492" s="12"/>
      <c r="G492" s="12"/>
      <c r="H492" s="12"/>
      <c r="I492" s="12"/>
      <c r="J492" s="3"/>
      <c r="K492" s="5">
        <v>2</v>
      </c>
      <c r="L492" s="3"/>
      <c r="M492" s="23"/>
      <c r="N492" s="57"/>
    </row>
    <row r="493" spans="1:14" x14ac:dyDescent="0.55000000000000004">
      <c r="A493" s="3">
        <v>487</v>
      </c>
      <c r="B493" s="19">
        <v>487</v>
      </c>
      <c r="C493" s="3"/>
      <c r="D493" s="58"/>
      <c r="E493" s="58"/>
      <c r="F493" s="12"/>
      <c r="G493" s="12"/>
      <c r="H493" s="12"/>
      <c r="I493" s="12"/>
      <c r="J493" s="3"/>
      <c r="K493" s="5">
        <v>2</v>
      </c>
      <c r="L493" s="3"/>
      <c r="M493" s="23"/>
      <c r="N493" s="57"/>
    </row>
    <row r="494" spans="1:14" x14ac:dyDescent="0.55000000000000004">
      <c r="A494" s="3">
        <v>488</v>
      </c>
      <c r="B494" s="19">
        <v>488</v>
      </c>
      <c r="C494" s="3"/>
      <c r="D494" s="58"/>
      <c r="E494" s="58"/>
      <c r="F494" s="12"/>
      <c r="G494" s="12"/>
      <c r="H494" s="12"/>
      <c r="I494" s="12"/>
      <c r="J494" s="3"/>
      <c r="K494" s="5">
        <v>2</v>
      </c>
      <c r="L494" s="3"/>
      <c r="M494" s="23"/>
      <c r="N494" s="57"/>
    </row>
    <row r="495" spans="1:14" x14ac:dyDescent="0.55000000000000004">
      <c r="A495" s="3">
        <v>489</v>
      </c>
      <c r="B495" s="19">
        <v>489</v>
      </c>
      <c r="C495" s="3"/>
      <c r="D495" s="58"/>
      <c r="E495" s="58"/>
      <c r="F495" s="12"/>
      <c r="G495" s="12"/>
      <c r="H495" s="12"/>
      <c r="I495" s="12"/>
      <c r="J495" s="3"/>
      <c r="K495" s="5">
        <v>2</v>
      </c>
      <c r="L495" s="3"/>
      <c r="M495" s="23"/>
      <c r="N495" s="57"/>
    </row>
    <row r="496" spans="1:14" x14ac:dyDescent="0.55000000000000004">
      <c r="A496" s="3">
        <v>490</v>
      </c>
      <c r="B496" s="19">
        <v>490</v>
      </c>
      <c r="C496" s="3"/>
      <c r="D496" s="58"/>
      <c r="E496" s="58"/>
      <c r="F496" s="12"/>
      <c r="G496" s="12"/>
      <c r="H496" s="12"/>
      <c r="I496" s="12"/>
      <c r="J496" s="3"/>
      <c r="K496" s="5">
        <v>2</v>
      </c>
      <c r="L496" s="3"/>
      <c r="M496" s="23"/>
      <c r="N496" s="57"/>
    </row>
    <row r="497" spans="1:14" x14ac:dyDescent="0.55000000000000004">
      <c r="A497" s="3">
        <v>491</v>
      </c>
      <c r="B497" s="19">
        <v>491</v>
      </c>
      <c r="C497" s="3"/>
      <c r="D497" s="58"/>
      <c r="E497" s="58"/>
      <c r="F497" s="12"/>
      <c r="G497" s="12"/>
      <c r="H497" s="12"/>
      <c r="I497" s="12"/>
      <c r="J497" s="3"/>
      <c r="K497" s="5">
        <v>2</v>
      </c>
      <c r="L497" s="3"/>
      <c r="M497" s="23"/>
      <c r="N497" s="57"/>
    </row>
    <row r="498" spans="1:14" x14ac:dyDescent="0.55000000000000004">
      <c r="A498" s="3">
        <v>492</v>
      </c>
      <c r="B498" s="19">
        <v>492</v>
      </c>
      <c r="C498" s="3"/>
      <c r="D498" s="58"/>
      <c r="E498" s="58"/>
      <c r="F498" s="12"/>
      <c r="G498" s="12"/>
      <c r="H498" s="12"/>
      <c r="I498" s="12"/>
      <c r="J498" s="3"/>
      <c r="K498" s="5">
        <v>2</v>
      </c>
      <c r="L498" s="3"/>
      <c r="M498" s="23"/>
      <c r="N498" s="57"/>
    </row>
    <row r="499" spans="1:14" x14ac:dyDescent="0.55000000000000004">
      <c r="A499" s="3">
        <v>493</v>
      </c>
      <c r="B499" s="19">
        <v>493</v>
      </c>
      <c r="C499" s="3"/>
      <c r="D499" s="58"/>
      <c r="E499" s="58"/>
      <c r="F499" s="12"/>
      <c r="G499" s="12"/>
      <c r="H499" s="12"/>
      <c r="I499" s="12"/>
      <c r="J499" s="3"/>
      <c r="K499" s="5">
        <v>2</v>
      </c>
      <c r="L499" s="3"/>
      <c r="M499" s="23"/>
      <c r="N499" s="57"/>
    </row>
    <row r="500" spans="1:14" x14ac:dyDescent="0.55000000000000004">
      <c r="A500" s="3">
        <v>494</v>
      </c>
      <c r="B500" s="19">
        <v>494</v>
      </c>
      <c r="C500" s="3"/>
      <c r="D500" s="58"/>
      <c r="E500" s="58"/>
      <c r="F500" s="12"/>
      <c r="G500" s="12"/>
      <c r="H500" s="12"/>
      <c r="I500" s="12"/>
      <c r="J500" s="3"/>
      <c r="K500" s="5">
        <v>2</v>
      </c>
      <c r="L500" s="3"/>
      <c r="M500" s="23"/>
      <c r="N500" s="57"/>
    </row>
    <row r="501" spans="1:14" x14ac:dyDescent="0.55000000000000004">
      <c r="A501" s="3">
        <v>495</v>
      </c>
      <c r="B501" s="19">
        <v>495</v>
      </c>
      <c r="C501" s="3"/>
      <c r="D501" s="58"/>
      <c r="E501" s="58"/>
      <c r="F501" s="12"/>
      <c r="G501" s="12"/>
      <c r="H501" s="12"/>
      <c r="I501" s="12"/>
      <c r="J501" s="3"/>
      <c r="K501" s="5">
        <v>2</v>
      </c>
      <c r="L501" s="3"/>
      <c r="M501" s="23"/>
      <c r="N501" s="57"/>
    </row>
    <row r="502" spans="1:14" x14ac:dyDescent="0.55000000000000004">
      <c r="A502" s="3">
        <v>496</v>
      </c>
      <c r="B502" s="19">
        <v>496</v>
      </c>
      <c r="C502" s="3"/>
      <c r="D502" s="58"/>
      <c r="E502" s="58"/>
      <c r="F502" s="12"/>
      <c r="G502" s="12"/>
      <c r="H502" s="12"/>
      <c r="I502" s="12"/>
      <c r="J502" s="3"/>
      <c r="K502" s="5">
        <v>2</v>
      </c>
      <c r="L502" s="3"/>
      <c r="M502" s="23"/>
      <c r="N502" s="57"/>
    </row>
    <row r="503" spans="1:14" x14ac:dyDescent="0.55000000000000004">
      <c r="A503" s="3">
        <v>497</v>
      </c>
      <c r="B503" s="19">
        <v>497</v>
      </c>
      <c r="C503" s="3"/>
      <c r="D503" s="58"/>
      <c r="E503" s="58"/>
      <c r="F503" s="12"/>
      <c r="G503" s="12"/>
      <c r="H503" s="12"/>
      <c r="I503" s="12"/>
      <c r="J503" s="3"/>
      <c r="K503" s="5">
        <v>2</v>
      </c>
      <c r="L503" s="3"/>
      <c r="M503" s="23"/>
      <c r="N503" s="57"/>
    </row>
    <row r="504" spans="1:14" x14ac:dyDescent="0.55000000000000004">
      <c r="A504" s="3">
        <v>498</v>
      </c>
      <c r="B504" s="19">
        <v>498</v>
      </c>
      <c r="C504" s="3"/>
      <c r="D504" s="58"/>
      <c r="E504" s="58"/>
      <c r="F504" s="12"/>
      <c r="G504" s="12"/>
      <c r="H504" s="12"/>
      <c r="I504" s="12"/>
      <c r="J504" s="3"/>
      <c r="K504" s="5">
        <v>2</v>
      </c>
      <c r="L504" s="3"/>
      <c r="M504" s="23"/>
      <c r="N504" s="57"/>
    </row>
    <row r="505" spans="1:14" x14ac:dyDescent="0.55000000000000004">
      <c r="A505" s="3">
        <v>499</v>
      </c>
      <c r="B505" s="19">
        <v>499</v>
      </c>
      <c r="C505" s="3"/>
      <c r="D505" s="58"/>
      <c r="E505" s="58"/>
      <c r="F505" s="12"/>
      <c r="G505" s="12"/>
      <c r="H505" s="12"/>
      <c r="I505" s="12"/>
      <c r="J505" s="3"/>
      <c r="K505" s="5">
        <v>2</v>
      </c>
      <c r="L505" s="3"/>
      <c r="M505" s="23"/>
      <c r="N505" s="57"/>
    </row>
    <row r="506" spans="1:14" x14ac:dyDescent="0.55000000000000004">
      <c r="A506" s="3">
        <v>500</v>
      </c>
      <c r="B506" s="19">
        <v>500</v>
      </c>
      <c r="C506" s="3"/>
      <c r="D506" s="58"/>
      <c r="E506" s="58"/>
      <c r="F506" s="12"/>
      <c r="G506" s="12"/>
      <c r="H506" s="12"/>
      <c r="I506" s="12"/>
      <c r="J506" s="3"/>
      <c r="K506" s="5">
        <v>2</v>
      </c>
      <c r="L506" s="3"/>
      <c r="M506" s="23"/>
      <c r="N506" s="57"/>
    </row>
  </sheetData>
  <protectedRanges>
    <protectedRange password="8A32" sqref="A7:B506 K7:K506 A1:M6" name="Range1"/>
  </protectedRanges>
  <mergeCells count="17"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  <mergeCell ref="N5:N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130" activePane="bottomLeft" state="frozen"/>
      <selection activeCell="C7" sqref="C7"/>
      <selection pane="bottomLeft" activeCell="A137" sqref="A137"/>
    </sheetView>
  </sheetViews>
  <sheetFormatPr defaultColWidth="9.125" defaultRowHeight="24" x14ac:dyDescent="0.55000000000000004"/>
  <cols>
    <col min="1" max="1" width="8" style="59" bestFit="1" customWidth="1"/>
    <col min="2" max="2" width="13.125" style="14" bestFit="1" customWidth="1"/>
    <col min="3" max="3" width="11" style="15" bestFit="1" customWidth="1"/>
    <col min="4" max="5" width="21.625" style="60" customWidth="1"/>
    <col min="6" max="6" width="20.75" style="59" customWidth="1"/>
    <col min="7" max="9" width="18.375" style="59" customWidth="1"/>
    <col min="10" max="10" width="12.875" style="15" customWidth="1"/>
    <col min="11" max="11" width="8.875" style="59" bestFit="1" customWidth="1"/>
    <col min="12" max="12" width="24.25" style="15" customWidth="1"/>
    <col min="13" max="13" width="21.625" style="15" customWidth="1"/>
    <col min="14" max="14" width="19.75" style="59" customWidth="1"/>
    <col min="15" max="16384" width="9.125" style="59"/>
  </cols>
  <sheetData>
    <row r="1" spans="1:14" s="8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8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8" customFormat="1" ht="5.0999999999999996" customHeight="1" x14ac:dyDescent="0.4">
      <c r="A3" s="4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8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39" t="s">
        <v>0</v>
      </c>
      <c r="B5" s="50" t="s">
        <v>1</v>
      </c>
      <c r="C5" s="31" t="s">
        <v>52</v>
      </c>
      <c r="D5" s="52" t="s">
        <v>29</v>
      </c>
      <c r="E5" s="31" t="s">
        <v>53</v>
      </c>
      <c r="F5" s="31" t="s">
        <v>39</v>
      </c>
      <c r="G5" s="33" t="s">
        <v>2</v>
      </c>
      <c r="H5" s="31" t="s">
        <v>56</v>
      </c>
      <c r="I5" s="33" t="s">
        <v>57</v>
      </c>
      <c r="J5" s="31" t="s">
        <v>33</v>
      </c>
      <c r="K5" s="43" t="s">
        <v>28</v>
      </c>
      <c r="L5" s="31" t="s">
        <v>30</v>
      </c>
      <c r="M5" s="45" t="s">
        <v>31</v>
      </c>
      <c r="N5" s="47" t="s">
        <v>79</v>
      </c>
    </row>
    <row r="6" spans="1:14" ht="24.75" thickBot="1" x14ac:dyDescent="0.6">
      <c r="A6" s="40"/>
      <c r="B6" s="51"/>
      <c r="C6" s="34"/>
      <c r="D6" s="53"/>
      <c r="E6" s="32"/>
      <c r="F6" s="32"/>
      <c r="G6" s="34"/>
      <c r="H6" s="32"/>
      <c r="I6" s="34"/>
      <c r="J6" s="32"/>
      <c r="K6" s="44"/>
      <c r="L6" s="32"/>
      <c r="M6" s="46"/>
      <c r="N6" s="48"/>
    </row>
    <row r="7" spans="1:14" x14ac:dyDescent="0.55000000000000004">
      <c r="A7" s="6">
        <v>1</v>
      </c>
      <c r="B7" s="18">
        <v>1</v>
      </c>
      <c r="C7" s="30" t="s">
        <v>5</v>
      </c>
      <c r="D7" s="29" t="str">
        <f>"1102200448918"</f>
        <v>1102200448918</v>
      </c>
      <c r="E7" s="29" t="s">
        <v>38</v>
      </c>
      <c r="F7" s="30" t="s">
        <v>402</v>
      </c>
      <c r="G7" s="30" t="s">
        <v>403</v>
      </c>
      <c r="H7" s="30" t="s">
        <v>404</v>
      </c>
      <c r="I7" s="30" t="s">
        <v>405</v>
      </c>
      <c r="J7" s="30" t="s">
        <v>8</v>
      </c>
      <c r="K7" s="26">
        <v>3</v>
      </c>
      <c r="L7" s="30" t="s">
        <v>86</v>
      </c>
      <c r="M7" s="54" t="s">
        <v>25</v>
      </c>
      <c r="N7" s="55" t="str">
        <f>"0865571234"</f>
        <v>0865571234</v>
      </c>
    </row>
    <row r="8" spans="1:14" x14ac:dyDescent="0.55000000000000004">
      <c r="A8" s="3">
        <v>2</v>
      </c>
      <c r="B8" s="19">
        <v>2</v>
      </c>
      <c r="C8" s="12" t="s">
        <v>5</v>
      </c>
      <c r="D8" s="7" t="str">
        <f>"1102004829564"</f>
        <v>1102004829564</v>
      </c>
      <c r="E8" s="7" t="s">
        <v>38</v>
      </c>
      <c r="F8" s="12" t="s">
        <v>406</v>
      </c>
      <c r="G8" s="12" t="s">
        <v>407</v>
      </c>
      <c r="H8" s="12" t="s">
        <v>408</v>
      </c>
      <c r="I8" s="12" t="s">
        <v>409</v>
      </c>
      <c r="J8" s="12" t="s">
        <v>8</v>
      </c>
      <c r="K8" s="5">
        <v>3</v>
      </c>
      <c r="L8" s="12" t="s">
        <v>86</v>
      </c>
      <c r="M8" s="56" t="s">
        <v>25</v>
      </c>
      <c r="N8" s="57" t="str">
        <f>"0944455563"</f>
        <v>0944455563</v>
      </c>
    </row>
    <row r="9" spans="1:14" x14ac:dyDescent="0.55000000000000004">
      <c r="A9" s="3">
        <v>3</v>
      </c>
      <c r="B9" s="19">
        <v>3</v>
      </c>
      <c r="C9" s="12" t="s">
        <v>5</v>
      </c>
      <c r="D9" s="13" t="str">
        <f>"1102004773143"</f>
        <v>1102004773143</v>
      </c>
      <c r="E9" s="13" t="s">
        <v>38</v>
      </c>
      <c r="F9" s="12" t="s">
        <v>410</v>
      </c>
      <c r="G9" s="12" t="s">
        <v>172</v>
      </c>
      <c r="H9" s="12" t="s">
        <v>411</v>
      </c>
      <c r="I9" s="12" t="s">
        <v>174</v>
      </c>
      <c r="J9" s="12" t="s">
        <v>8</v>
      </c>
      <c r="K9" s="5">
        <v>3</v>
      </c>
      <c r="L9" s="12" t="s">
        <v>86</v>
      </c>
      <c r="M9" s="56" t="s">
        <v>25</v>
      </c>
      <c r="N9" s="57" t="str">
        <f>"0889635617"</f>
        <v>0889635617</v>
      </c>
    </row>
    <row r="10" spans="1:14" x14ac:dyDescent="0.55000000000000004">
      <c r="A10" s="3">
        <v>4</v>
      </c>
      <c r="B10" s="19">
        <v>4</v>
      </c>
      <c r="C10" s="12" t="s">
        <v>8</v>
      </c>
      <c r="D10" s="13" t="str">
        <f>"1104000395634"</f>
        <v>1104000395634</v>
      </c>
      <c r="E10" s="13" t="s">
        <v>38</v>
      </c>
      <c r="F10" s="12" t="s">
        <v>412</v>
      </c>
      <c r="G10" s="12" t="s">
        <v>413</v>
      </c>
      <c r="H10" s="12" t="s">
        <v>414</v>
      </c>
      <c r="I10" s="12" t="s">
        <v>415</v>
      </c>
      <c r="J10" s="12" t="s">
        <v>8</v>
      </c>
      <c r="K10" s="5">
        <v>3</v>
      </c>
      <c r="L10" s="12" t="s">
        <v>86</v>
      </c>
      <c r="M10" s="56" t="s">
        <v>25</v>
      </c>
      <c r="N10" s="57" t="str">
        <f>"0839194454"</f>
        <v>0839194454</v>
      </c>
    </row>
    <row r="11" spans="1:14" x14ac:dyDescent="0.55000000000000004">
      <c r="A11" s="3">
        <v>5</v>
      </c>
      <c r="B11" s="19">
        <v>5</v>
      </c>
      <c r="C11" s="12" t="s">
        <v>5</v>
      </c>
      <c r="D11" s="13" t="str">
        <f>"1103705296113"</f>
        <v>1103705296113</v>
      </c>
      <c r="E11" s="13" t="s">
        <v>37</v>
      </c>
      <c r="F11" s="12" t="s">
        <v>416</v>
      </c>
      <c r="G11" s="12" t="s">
        <v>417</v>
      </c>
      <c r="H11" s="12" t="s">
        <v>418</v>
      </c>
      <c r="I11" s="12" t="s">
        <v>419</v>
      </c>
      <c r="J11" s="12" t="s">
        <v>16</v>
      </c>
      <c r="K11" s="5">
        <v>3</v>
      </c>
      <c r="L11" s="12" t="s">
        <v>86</v>
      </c>
      <c r="M11" s="56" t="s">
        <v>25</v>
      </c>
      <c r="N11" s="57" t="str">
        <f>"0894401220"</f>
        <v>0894401220</v>
      </c>
    </row>
    <row r="12" spans="1:14" x14ac:dyDescent="0.55000000000000004">
      <c r="A12" s="3">
        <v>6</v>
      </c>
      <c r="B12" s="19">
        <v>6</v>
      </c>
      <c r="C12" s="12" t="s">
        <v>5</v>
      </c>
      <c r="D12" s="13" t="str">
        <f>"1103900433531"</f>
        <v>1103900433531</v>
      </c>
      <c r="E12" s="13" t="s">
        <v>38</v>
      </c>
      <c r="F12" s="12" t="s">
        <v>420</v>
      </c>
      <c r="G12" s="12" t="s">
        <v>421</v>
      </c>
      <c r="H12" s="12" t="s">
        <v>422</v>
      </c>
      <c r="I12" s="12" t="s">
        <v>423</v>
      </c>
      <c r="J12" s="12" t="s">
        <v>8</v>
      </c>
      <c r="K12" s="5">
        <v>3</v>
      </c>
      <c r="L12" s="12" t="s">
        <v>86</v>
      </c>
      <c r="M12" s="56" t="s">
        <v>25</v>
      </c>
      <c r="N12" s="57" t="str">
        <f>"0939736266"</f>
        <v>0939736266</v>
      </c>
    </row>
    <row r="13" spans="1:14" x14ac:dyDescent="0.55000000000000004">
      <c r="A13" s="3">
        <v>7</v>
      </c>
      <c r="B13" s="19">
        <v>7</v>
      </c>
      <c r="C13" s="3" t="s">
        <v>5</v>
      </c>
      <c r="D13" s="7" t="str">
        <f>"1102200450289"</f>
        <v>1102200450289</v>
      </c>
      <c r="E13" s="7" t="s">
        <v>38</v>
      </c>
      <c r="F13" s="12" t="s">
        <v>424</v>
      </c>
      <c r="G13" s="12" t="s">
        <v>425</v>
      </c>
      <c r="H13" s="12" t="s">
        <v>426</v>
      </c>
      <c r="I13" s="12" t="s">
        <v>427</v>
      </c>
      <c r="J13" s="3" t="s">
        <v>8</v>
      </c>
      <c r="K13" s="5">
        <v>3</v>
      </c>
      <c r="L13" s="3" t="s">
        <v>86</v>
      </c>
      <c r="M13" s="23" t="s">
        <v>25</v>
      </c>
      <c r="N13" s="57" t="str">
        <f>"0891289327"</f>
        <v>0891289327</v>
      </c>
    </row>
    <row r="14" spans="1:14" x14ac:dyDescent="0.55000000000000004">
      <c r="A14" s="3">
        <v>8</v>
      </c>
      <c r="B14" s="19">
        <v>8</v>
      </c>
      <c r="C14" s="3" t="s">
        <v>5</v>
      </c>
      <c r="D14" s="7" t="str">
        <f>"1100401805406"</f>
        <v>1100401805406</v>
      </c>
      <c r="E14" s="7" t="s">
        <v>37</v>
      </c>
      <c r="F14" s="12" t="s">
        <v>428</v>
      </c>
      <c r="G14" s="12" t="s">
        <v>429</v>
      </c>
      <c r="H14" s="12" t="s">
        <v>430</v>
      </c>
      <c r="I14" s="12" t="s">
        <v>431</v>
      </c>
      <c r="J14" s="3" t="s">
        <v>16</v>
      </c>
      <c r="K14" s="5">
        <v>3</v>
      </c>
      <c r="L14" s="3" t="s">
        <v>86</v>
      </c>
      <c r="M14" s="23" t="s">
        <v>25</v>
      </c>
      <c r="N14" s="57" t="str">
        <f>"0863439080"</f>
        <v>0863439080</v>
      </c>
    </row>
    <row r="15" spans="1:14" x14ac:dyDescent="0.55000000000000004">
      <c r="A15" s="3">
        <v>9</v>
      </c>
      <c r="B15" s="19">
        <v>9</v>
      </c>
      <c r="C15" s="3" t="s">
        <v>5</v>
      </c>
      <c r="D15" s="7" t="str">
        <f>"1102170240931"</f>
        <v>1102170240931</v>
      </c>
      <c r="E15" s="7" t="s">
        <v>38</v>
      </c>
      <c r="F15" s="12" t="s">
        <v>432</v>
      </c>
      <c r="G15" s="12" t="s">
        <v>433</v>
      </c>
      <c r="H15" s="12" t="s">
        <v>434</v>
      </c>
      <c r="I15" s="12" t="s">
        <v>435</v>
      </c>
      <c r="J15" s="3" t="s">
        <v>8</v>
      </c>
      <c r="K15" s="5">
        <v>3</v>
      </c>
      <c r="L15" s="3" t="s">
        <v>86</v>
      </c>
      <c r="M15" s="23" t="s">
        <v>25</v>
      </c>
      <c r="N15" s="57" t="str">
        <f>"0880450399"</f>
        <v>0880450399</v>
      </c>
    </row>
    <row r="16" spans="1:14" x14ac:dyDescent="0.55000000000000004">
      <c r="A16" s="3">
        <v>10</v>
      </c>
      <c r="B16" s="19">
        <v>10</v>
      </c>
      <c r="C16" s="3" t="s">
        <v>5</v>
      </c>
      <c r="D16" s="7" t="str">
        <f>"1104800037066"</f>
        <v>1104800037066</v>
      </c>
      <c r="E16" s="7" t="s">
        <v>38</v>
      </c>
      <c r="F16" s="12" t="s">
        <v>436</v>
      </c>
      <c r="G16" s="12" t="s">
        <v>437</v>
      </c>
      <c r="H16" s="12" t="s">
        <v>438</v>
      </c>
      <c r="I16" s="12" t="s">
        <v>439</v>
      </c>
      <c r="J16" s="3" t="s">
        <v>8</v>
      </c>
      <c r="K16" s="5">
        <v>3</v>
      </c>
      <c r="L16" s="3" t="s">
        <v>86</v>
      </c>
      <c r="M16" s="23" t="s">
        <v>25</v>
      </c>
      <c r="N16" s="57" t="str">
        <f>"0866286208"</f>
        <v>0866286208</v>
      </c>
    </row>
    <row r="17" spans="1:14" x14ac:dyDescent="0.55000000000000004">
      <c r="A17" s="3">
        <v>11</v>
      </c>
      <c r="B17" s="19">
        <v>11</v>
      </c>
      <c r="C17" s="3" t="s">
        <v>5</v>
      </c>
      <c r="D17" s="7" t="str">
        <f>"1100704649915"</f>
        <v>1100704649915</v>
      </c>
      <c r="E17" s="7" t="s">
        <v>37</v>
      </c>
      <c r="F17" s="12" t="s">
        <v>440</v>
      </c>
      <c r="G17" s="12" t="s">
        <v>441</v>
      </c>
      <c r="H17" s="12" t="s">
        <v>442</v>
      </c>
      <c r="I17" s="12" t="s">
        <v>443</v>
      </c>
      <c r="J17" s="3" t="s">
        <v>16</v>
      </c>
      <c r="K17" s="5">
        <v>3</v>
      </c>
      <c r="L17" s="3" t="s">
        <v>86</v>
      </c>
      <c r="M17" s="23" t="s">
        <v>25</v>
      </c>
      <c r="N17" s="57" t="str">
        <f>"0825991399"</f>
        <v>0825991399</v>
      </c>
    </row>
    <row r="18" spans="1:14" x14ac:dyDescent="0.55000000000000004">
      <c r="A18" s="3">
        <v>12</v>
      </c>
      <c r="B18" s="19">
        <v>12</v>
      </c>
      <c r="C18" s="3" t="s">
        <v>5</v>
      </c>
      <c r="D18" s="7" t="str">
        <f>"1129902521450"</f>
        <v>1129902521450</v>
      </c>
      <c r="E18" s="7" t="s">
        <v>38</v>
      </c>
      <c r="F18" s="12" t="s">
        <v>444</v>
      </c>
      <c r="G18" s="12" t="s">
        <v>445</v>
      </c>
      <c r="H18" s="12" t="s">
        <v>446</v>
      </c>
      <c r="I18" s="12" t="s">
        <v>447</v>
      </c>
      <c r="J18" s="3" t="s">
        <v>8</v>
      </c>
      <c r="K18" s="5">
        <v>3</v>
      </c>
      <c r="L18" s="3" t="s">
        <v>86</v>
      </c>
      <c r="M18" s="23" t="s">
        <v>25</v>
      </c>
      <c r="N18" s="57" t="str">
        <f>"0826266969"</f>
        <v>0826266969</v>
      </c>
    </row>
    <row r="19" spans="1:14" x14ac:dyDescent="0.55000000000000004">
      <c r="A19" s="3">
        <v>13</v>
      </c>
      <c r="B19" s="19">
        <v>13</v>
      </c>
      <c r="C19" s="3" t="s">
        <v>5</v>
      </c>
      <c r="D19" s="7" t="str">
        <f>"1102300176936"</f>
        <v>1102300176936</v>
      </c>
      <c r="E19" s="7" t="s">
        <v>38</v>
      </c>
      <c r="F19" s="12" t="s">
        <v>448</v>
      </c>
      <c r="G19" s="12" t="s">
        <v>449</v>
      </c>
      <c r="H19" s="12" t="s">
        <v>450</v>
      </c>
      <c r="I19" s="12" t="s">
        <v>451</v>
      </c>
      <c r="J19" s="3" t="s">
        <v>8</v>
      </c>
      <c r="K19" s="5">
        <v>3</v>
      </c>
      <c r="L19" s="3" t="s">
        <v>86</v>
      </c>
      <c r="M19" s="23" t="s">
        <v>25</v>
      </c>
      <c r="N19" s="57" t="str">
        <f>"0635974535"</f>
        <v>0635974535</v>
      </c>
    </row>
    <row r="20" spans="1:14" x14ac:dyDescent="0.55000000000000004">
      <c r="A20" s="3">
        <v>14</v>
      </c>
      <c r="B20" s="19">
        <v>14</v>
      </c>
      <c r="C20" s="3" t="s">
        <v>5</v>
      </c>
      <c r="D20" s="7" t="str">
        <f>"1104800038372"</f>
        <v>1104800038372</v>
      </c>
      <c r="E20" s="7" t="s">
        <v>37</v>
      </c>
      <c r="F20" s="12" t="s">
        <v>452</v>
      </c>
      <c r="G20" s="12" t="s">
        <v>453</v>
      </c>
      <c r="H20" s="12" t="s">
        <v>454</v>
      </c>
      <c r="I20" s="12" t="s">
        <v>455</v>
      </c>
      <c r="J20" s="3" t="s">
        <v>16</v>
      </c>
      <c r="K20" s="5">
        <v>3</v>
      </c>
      <c r="L20" s="3" t="s">
        <v>86</v>
      </c>
      <c r="M20" s="23" t="s">
        <v>25</v>
      </c>
      <c r="N20" s="57" t="str">
        <f>"0897936292"</f>
        <v>0897936292</v>
      </c>
    </row>
    <row r="21" spans="1:14" x14ac:dyDescent="0.55000000000000004">
      <c r="A21" s="3">
        <v>15</v>
      </c>
      <c r="B21" s="19">
        <v>15</v>
      </c>
      <c r="C21" s="3" t="s">
        <v>5</v>
      </c>
      <c r="D21" s="58" t="str">
        <f>"1102004772007"</f>
        <v>1102004772007</v>
      </c>
      <c r="E21" s="58" t="s">
        <v>38</v>
      </c>
      <c r="F21" s="12" t="s">
        <v>456</v>
      </c>
      <c r="G21" s="12" t="s">
        <v>457</v>
      </c>
      <c r="H21" s="12" t="s">
        <v>458</v>
      </c>
      <c r="I21" s="12" t="s">
        <v>459</v>
      </c>
      <c r="J21" s="3" t="s">
        <v>8</v>
      </c>
      <c r="K21" s="5">
        <v>3</v>
      </c>
      <c r="L21" s="3" t="s">
        <v>86</v>
      </c>
      <c r="M21" s="23" t="s">
        <v>25</v>
      </c>
      <c r="N21" s="57" t="str">
        <f>"0925694299"</f>
        <v>0925694299</v>
      </c>
    </row>
    <row r="22" spans="1:14" x14ac:dyDescent="0.55000000000000004">
      <c r="A22" s="3">
        <v>16</v>
      </c>
      <c r="B22" s="19">
        <v>16</v>
      </c>
      <c r="C22" s="3" t="s">
        <v>5</v>
      </c>
      <c r="D22" s="58" t="str">
        <f>"1102200463585"</f>
        <v>1102200463585</v>
      </c>
      <c r="E22" s="58" t="s">
        <v>37</v>
      </c>
      <c r="F22" s="12" t="s">
        <v>460</v>
      </c>
      <c r="G22" s="12" t="s">
        <v>461</v>
      </c>
      <c r="H22" s="12" t="s">
        <v>462</v>
      </c>
      <c r="I22" s="12" t="s">
        <v>463</v>
      </c>
      <c r="J22" s="3" t="s">
        <v>16</v>
      </c>
      <c r="K22" s="5">
        <v>3</v>
      </c>
      <c r="L22" s="3" t="s">
        <v>86</v>
      </c>
      <c r="M22" s="23" t="s">
        <v>25</v>
      </c>
      <c r="N22" s="57" t="str">
        <f>"0891595661"</f>
        <v>0891595661</v>
      </c>
    </row>
    <row r="23" spans="1:14" x14ac:dyDescent="0.55000000000000004">
      <c r="A23" s="3">
        <v>17</v>
      </c>
      <c r="B23" s="19">
        <v>17</v>
      </c>
      <c r="C23" s="3" t="s">
        <v>8</v>
      </c>
      <c r="D23" s="58" t="str">
        <f>"1102500153964"</f>
        <v>1102500153964</v>
      </c>
      <c r="E23" s="58" t="s">
        <v>37</v>
      </c>
      <c r="F23" s="12" t="s">
        <v>464</v>
      </c>
      <c r="G23" s="12" t="s">
        <v>465</v>
      </c>
      <c r="H23" s="12" t="s">
        <v>466</v>
      </c>
      <c r="I23" s="12" t="s">
        <v>467</v>
      </c>
      <c r="J23" s="3" t="s">
        <v>16</v>
      </c>
      <c r="K23" s="5">
        <v>3</v>
      </c>
      <c r="L23" s="3" t="s">
        <v>86</v>
      </c>
      <c r="M23" s="23" t="s">
        <v>25</v>
      </c>
      <c r="N23" s="57" t="str">
        <f>"0923607772"</f>
        <v>0923607772</v>
      </c>
    </row>
    <row r="24" spans="1:14" x14ac:dyDescent="0.55000000000000004">
      <c r="A24" s="3">
        <v>18</v>
      </c>
      <c r="B24" s="19">
        <v>18</v>
      </c>
      <c r="C24" s="3" t="s">
        <v>5</v>
      </c>
      <c r="D24" s="58" t="str">
        <f>"1102004814842"</f>
        <v>1102004814842</v>
      </c>
      <c r="E24" s="58" t="s">
        <v>38</v>
      </c>
      <c r="F24" s="12" t="s">
        <v>468</v>
      </c>
      <c r="G24" s="12" t="s">
        <v>469</v>
      </c>
      <c r="H24" s="12" t="s">
        <v>470</v>
      </c>
      <c r="I24" s="12" t="s">
        <v>471</v>
      </c>
      <c r="J24" s="3" t="s">
        <v>8</v>
      </c>
      <c r="K24" s="5">
        <v>3</v>
      </c>
      <c r="L24" s="3" t="s">
        <v>86</v>
      </c>
      <c r="M24" s="23" t="s">
        <v>25</v>
      </c>
      <c r="N24" s="57" t="str">
        <f>"0837588894"</f>
        <v>0837588894</v>
      </c>
    </row>
    <row r="25" spans="1:14" x14ac:dyDescent="0.55000000000000004">
      <c r="A25" s="3">
        <v>19</v>
      </c>
      <c r="B25" s="19">
        <v>19</v>
      </c>
      <c r="C25" s="3" t="s">
        <v>5</v>
      </c>
      <c r="D25" s="58" t="str">
        <f>"1129902544972"</f>
        <v>1129902544972</v>
      </c>
      <c r="E25" s="58" t="s">
        <v>38</v>
      </c>
      <c r="F25" s="12" t="s">
        <v>472</v>
      </c>
      <c r="G25" s="12" t="s">
        <v>473</v>
      </c>
      <c r="H25" s="12" t="s">
        <v>474</v>
      </c>
      <c r="I25" s="12" t="s">
        <v>475</v>
      </c>
      <c r="J25" s="3" t="s">
        <v>8</v>
      </c>
      <c r="K25" s="5">
        <v>3</v>
      </c>
      <c r="L25" s="3" t="s">
        <v>86</v>
      </c>
      <c r="M25" s="23" t="s">
        <v>25</v>
      </c>
      <c r="N25" s="57" t="str">
        <f>"0849032981"</f>
        <v>0849032981</v>
      </c>
    </row>
    <row r="26" spans="1:14" x14ac:dyDescent="0.55000000000000004">
      <c r="A26" s="3">
        <v>20</v>
      </c>
      <c r="B26" s="19">
        <v>20</v>
      </c>
      <c r="C26" s="3" t="s">
        <v>5</v>
      </c>
      <c r="D26" s="58" t="str">
        <f>"1529902704054"</f>
        <v>1529902704054</v>
      </c>
      <c r="E26" s="58" t="s">
        <v>37</v>
      </c>
      <c r="F26" s="12" t="s">
        <v>476</v>
      </c>
      <c r="G26" s="12" t="s">
        <v>477</v>
      </c>
      <c r="H26" s="12" t="s">
        <v>478</v>
      </c>
      <c r="I26" s="12" t="s">
        <v>479</v>
      </c>
      <c r="J26" s="3" t="s">
        <v>16</v>
      </c>
      <c r="K26" s="5">
        <v>3</v>
      </c>
      <c r="L26" s="3" t="s">
        <v>86</v>
      </c>
      <c r="M26" s="23" t="s">
        <v>25</v>
      </c>
      <c r="N26" s="57" t="str">
        <f>"0840250404"</f>
        <v>0840250404</v>
      </c>
    </row>
    <row r="27" spans="1:14" x14ac:dyDescent="0.55000000000000004">
      <c r="A27" s="3">
        <v>21</v>
      </c>
      <c r="B27" s="19">
        <v>21</v>
      </c>
      <c r="C27" s="3" t="s">
        <v>5</v>
      </c>
      <c r="D27" s="58" t="str">
        <f>"1102004793608"</f>
        <v>1102004793608</v>
      </c>
      <c r="E27" s="58" t="s">
        <v>37</v>
      </c>
      <c r="F27" s="12" t="s">
        <v>480</v>
      </c>
      <c r="G27" s="12" t="s">
        <v>481</v>
      </c>
      <c r="H27" s="12" t="s">
        <v>482</v>
      </c>
      <c r="I27" s="12" t="s">
        <v>483</v>
      </c>
      <c r="J27" s="3" t="s">
        <v>16</v>
      </c>
      <c r="K27" s="5">
        <v>3</v>
      </c>
      <c r="L27" s="3" t="s">
        <v>86</v>
      </c>
      <c r="M27" s="23" t="s">
        <v>25</v>
      </c>
      <c r="N27" s="57" t="str">
        <f>"0897561114"</f>
        <v>0897561114</v>
      </c>
    </row>
    <row r="28" spans="1:14" x14ac:dyDescent="0.55000000000000004">
      <c r="A28" s="3">
        <v>22</v>
      </c>
      <c r="B28" s="19">
        <v>22</v>
      </c>
      <c r="C28" s="3" t="s">
        <v>8</v>
      </c>
      <c r="D28" s="58" t="str">
        <f>"1104000393488"</f>
        <v>1104000393488</v>
      </c>
      <c r="E28" s="58" t="s">
        <v>38</v>
      </c>
      <c r="F28" s="12" t="s">
        <v>484</v>
      </c>
      <c r="G28" s="12" t="s">
        <v>485</v>
      </c>
      <c r="H28" s="12" t="s">
        <v>486</v>
      </c>
      <c r="I28" s="12" t="s">
        <v>487</v>
      </c>
      <c r="J28" s="3" t="s">
        <v>8</v>
      </c>
      <c r="K28" s="5">
        <v>3</v>
      </c>
      <c r="L28" s="3" t="s">
        <v>86</v>
      </c>
      <c r="M28" s="23" t="s">
        <v>25</v>
      </c>
      <c r="N28" s="57" t="str">
        <f>"0615579958"</f>
        <v>0615579958</v>
      </c>
    </row>
    <row r="29" spans="1:14" x14ac:dyDescent="0.55000000000000004">
      <c r="A29" s="3">
        <v>23</v>
      </c>
      <c r="B29" s="19">
        <v>23</v>
      </c>
      <c r="C29" s="3" t="s">
        <v>5</v>
      </c>
      <c r="D29" s="58" t="str">
        <f>"1102170248711"</f>
        <v>1102170248711</v>
      </c>
      <c r="E29" s="58" t="s">
        <v>38</v>
      </c>
      <c r="F29" s="12" t="s">
        <v>159</v>
      </c>
      <c r="G29" s="12" t="s">
        <v>488</v>
      </c>
      <c r="H29" s="12" t="s">
        <v>161</v>
      </c>
      <c r="I29" s="12" t="s">
        <v>489</v>
      </c>
      <c r="J29" s="3" t="s">
        <v>8</v>
      </c>
      <c r="K29" s="5">
        <v>3</v>
      </c>
      <c r="L29" s="3" t="s">
        <v>86</v>
      </c>
      <c r="M29" s="23" t="s">
        <v>25</v>
      </c>
      <c r="N29" s="57" t="str">
        <f>"0896684178"</f>
        <v>0896684178</v>
      </c>
    </row>
    <row r="30" spans="1:14" x14ac:dyDescent="0.55000000000000004">
      <c r="A30" s="3">
        <v>24</v>
      </c>
      <c r="B30" s="19">
        <v>24</v>
      </c>
      <c r="C30" s="3" t="s">
        <v>5</v>
      </c>
      <c r="D30" s="58" t="str">
        <f>"5104400004481"</f>
        <v>5104400004481</v>
      </c>
      <c r="E30" s="58" t="s">
        <v>37</v>
      </c>
      <c r="F30" s="12" t="s">
        <v>490</v>
      </c>
      <c r="G30" s="12" t="s">
        <v>132</v>
      </c>
      <c r="H30" s="12" t="s">
        <v>491</v>
      </c>
      <c r="I30" s="12" t="s">
        <v>134</v>
      </c>
      <c r="J30" s="3" t="s">
        <v>16</v>
      </c>
      <c r="K30" s="5">
        <v>3</v>
      </c>
      <c r="L30" s="3" t="s">
        <v>86</v>
      </c>
      <c r="M30" s="23" t="s">
        <v>25</v>
      </c>
      <c r="N30" s="57" t="str">
        <f>"0889929541"</f>
        <v>0889929541</v>
      </c>
    </row>
    <row r="31" spans="1:14" x14ac:dyDescent="0.55000000000000004">
      <c r="A31" s="3">
        <v>25</v>
      </c>
      <c r="B31" s="19">
        <v>25</v>
      </c>
      <c r="C31" s="3" t="s">
        <v>5</v>
      </c>
      <c r="D31" s="58" t="str">
        <f>"1102200467114"</f>
        <v>1102200467114</v>
      </c>
      <c r="E31" s="58" t="s">
        <v>38</v>
      </c>
      <c r="F31" s="12" t="s">
        <v>492</v>
      </c>
      <c r="G31" s="12" t="s">
        <v>493</v>
      </c>
      <c r="H31" s="12" t="s">
        <v>494</v>
      </c>
      <c r="I31" s="12" t="s">
        <v>495</v>
      </c>
      <c r="J31" s="3" t="s">
        <v>8</v>
      </c>
      <c r="K31" s="5">
        <v>3</v>
      </c>
      <c r="L31" s="3" t="s">
        <v>86</v>
      </c>
      <c r="M31" s="23" t="s">
        <v>25</v>
      </c>
      <c r="N31" s="57" t="str">
        <f>"0925954545"</f>
        <v>0925954545</v>
      </c>
    </row>
    <row r="32" spans="1:14" x14ac:dyDescent="0.55000000000000004">
      <c r="A32" s="3">
        <v>26</v>
      </c>
      <c r="B32" s="19">
        <v>26</v>
      </c>
      <c r="C32" s="3" t="s">
        <v>8</v>
      </c>
      <c r="D32" s="58" t="str">
        <f>"1102800159135"</f>
        <v>1102800159135</v>
      </c>
      <c r="E32" s="58" t="s">
        <v>38</v>
      </c>
      <c r="F32" s="12" t="s">
        <v>496</v>
      </c>
      <c r="G32" s="12" t="s">
        <v>497</v>
      </c>
      <c r="H32" s="12" t="s">
        <v>498</v>
      </c>
      <c r="I32" s="12" t="s">
        <v>499</v>
      </c>
      <c r="J32" s="3" t="s">
        <v>8</v>
      </c>
      <c r="K32" s="5">
        <v>3</v>
      </c>
      <c r="L32" s="3" t="s">
        <v>86</v>
      </c>
      <c r="M32" s="23" t="s">
        <v>25</v>
      </c>
      <c r="N32" s="57" t="str">
        <f>"0909789811"</f>
        <v>0909789811</v>
      </c>
    </row>
    <row r="33" spans="1:14" x14ac:dyDescent="0.55000000000000004">
      <c r="A33" s="3">
        <v>27</v>
      </c>
      <c r="B33" s="19">
        <v>27</v>
      </c>
      <c r="C33" s="3" t="s">
        <v>5</v>
      </c>
      <c r="D33" s="58" t="str">
        <f>"1102200447440"</f>
        <v>1102200447440</v>
      </c>
      <c r="E33" s="58" t="s">
        <v>37</v>
      </c>
      <c r="F33" s="12" t="s">
        <v>500</v>
      </c>
      <c r="G33" s="12" t="s">
        <v>501</v>
      </c>
      <c r="H33" s="12" t="s">
        <v>502</v>
      </c>
      <c r="I33" s="12" t="s">
        <v>503</v>
      </c>
      <c r="J33" s="3" t="s">
        <v>16</v>
      </c>
      <c r="K33" s="5">
        <v>3</v>
      </c>
      <c r="L33" s="3" t="s">
        <v>86</v>
      </c>
      <c r="M33" s="23" t="s">
        <v>25</v>
      </c>
      <c r="N33" s="57" t="str">
        <f>"0845544024"</f>
        <v>0845544024</v>
      </c>
    </row>
    <row r="34" spans="1:14" x14ac:dyDescent="0.55000000000000004">
      <c r="A34" s="3">
        <v>28</v>
      </c>
      <c r="B34" s="19">
        <v>28</v>
      </c>
      <c r="C34" s="3" t="s">
        <v>5</v>
      </c>
      <c r="D34" s="58" t="str">
        <f>"1100202206456"</f>
        <v>1100202206456</v>
      </c>
      <c r="E34" s="58" t="s">
        <v>37</v>
      </c>
      <c r="F34" s="12" t="s">
        <v>504</v>
      </c>
      <c r="G34" s="12" t="s">
        <v>505</v>
      </c>
      <c r="H34" s="12" t="s">
        <v>506</v>
      </c>
      <c r="I34" s="12" t="s">
        <v>507</v>
      </c>
      <c r="J34" s="3" t="s">
        <v>16</v>
      </c>
      <c r="K34" s="5">
        <v>3</v>
      </c>
      <c r="L34" s="3" t="s">
        <v>86</v>
      </c>
      <c r="M34" s="23" t="s">
        <v>25</v>
      </c>
      <c r="N34" s="57" t="str">
        <f>"0813713970"</f>
        <v>0813713970</v>
      </c>
    </row>
    <row r="35" spans="1:14" x14ac:dyDescent="0.55000000000000004">
      <c r="A35" s="3">
        <v>29</v>
      </c>
      <c r="B35" s="19">
        <v>29</v>
      </c>
      <c r="C35" s="3" t="s">
        <v>5</v>
      </c>
      <c r="D35" s="58" t="str">
        <f>"1102004851926"</f>
        <v>1102004851926</v>
      </c>
      <c r="E35" s="58" t="s">
        <v>37</v>
      </c>
      <c r="F35" s="12" t="s">
        <v>508</v>
      </c>
      <c r="G35" s="12" t="s">
        <v>509</v>
      </c>
      <c r="H35" s="12" t="s">
        <v>510</v>
      </c>
      <c r="I35" s="12" t="s">
        <v>511</v>
      </c>
      <c r="J35" s="3" t="s">
        <v>16</v>
      </c>
      <c r="K35" s="5">
        <v>3</v>
      </c>
      <c r="L35" s="3" t="s">
        <v>86</v>
      </c>
      <c r="M35" s="23" t="s">
        <v>25</v>
      </c>
      <c r="N35" s="57" t="str">
        <f>"0805666767"</f>
        <v>0805666767</v>
      </c>
    </row>
    <row r="36" spans="1:14" x14ac:dyDescent="0.55000000000000004">
      <c r="A36" s="3">
        <v>30</v>
      </c>
      <c r="B36" s="19">
        <v>30</v>
      </c>
      <c r="C36" s="3" t="s">
        <v>5</v>
      </c>
      <c r="D36" s="58" t="str">
        <f>"1102204463062"</f>
        <v>1102204463062</v>
      </c>
      <c r="E36" s="58" t="s">
        <v>37</v>
      </c>
      <c r="F36" s="12" t="s">
        <v>512</v>
      </c>
      <c r="G36" s="12" t="s">
        <v>513</v>
      </c>
      <c r="H36" s="12" t="s">
        <v>514</v>
      </c>
      <c r="I36" s="12" t="s">
        <v>515</v>
      </c>
      <c r="J36" s="3" t="s">
        <v>16</v>
      </c>
      <c r="K36" s="5">
        <v>3</v>
      </c>
      <c r="L36" s="3" t="s">
        <v>86</v>
      </c>
      <c r="M36" s="23" t="s">
        <v>25</v>
      </c>
      <c r="N36" s="57" t="str">
        <f>"0921255333"</f>
        <v>0921255333</v>
      </c>
    </row>
    <row r="37" spans="1:14" x14ac:dyDescent="0.55000000000000004">
      <c r="A37" s="3">
        <v>31</v>
      </c>
      <c r="B37" s="19">
        <v>31</v>
      </c>
      <c r="C37" s="3" t="s">
        <v>5</v>
      </c>
      <c r="D37" s="58" t="str">
        <f>"1104800038771"</f>
        <v>1104800038771</v>
      </c>
      <c r="E37" s="58" t="s">
        <v>38</v>
      </c>
      <c r="F37" s="12" t="s">
        <v>516</v>
      </c>
      <c r="G37" s="12" t="s">
        <v>517</v>
      </c>
      <c r="H37" s="12" t="s">
        <v>518</v>
      </c>
      <c r="I37" s="12" t="s">
        <v>519</v>
      </c>
      <c r="J37" s="3" t="s">
        <v>8</v>
      </c>
      <c r="K37" s="5">
        <v>3</v>
      </c>
      <c r="L37" s="3" t="s">
        <v>86</v>
      </c>
      <c r="M37" s="23" t="s">
        <v>25</v>
      </c>
      <c r="N37" s="57" t="str">
        <f>"0895353558"</f>
        <v>0895353558</v>
      </c>
    </row>
    <row r="38" spans="1:14" x14ac:dyDescent="0.55000000000000004">
      <c r="A38" s="3">
        <v>32</v>
      </c>
      <c r="B38" s="19">
        <v>32</v>
      </c>
      <c r="C38" s="3" t="s">
        <v>8</v>
      </c>
      <c r="D38" s="58" t="str">
        <f>"1102200451331"</f>
        <v>1102200451331</v>
      </c>
      <c r="E38" s="58" t="s">
        <v>38</v>
      </c>
      <c r="F38" s="12" t="s">
        <v>520</v>
      </c>
      <c r="G38" s="12" t="s">
        <v>521</v>
      </c>
      <c r="H38" s="12" t="s">
        <v>522</v>
      </c>
      <c r="I38" s="12" t="s">
        <v>523</v>
      </c>
      <c r="J38" s="3" t="s">
        <v>8</v>
      </c>
      <c r="K38" s="5">
        <v>3</v>
      </c>
      <c r="L38" s="3" t="s">
        <v>86</v>
      </c>
      <c r="M38" s="23" t="s">
        <v>25</v>
      </c>
      <c r="N38" s="57" t="str">
        <f>"0896076465"</f>
        <v>0896076465</v>
      </c>
    </row>
    <row r="39" spans="1:14" x14ac:dyDescent="0.55000000000000004">
      <c r="A39" s="3">
        <v>33</v>
      </c>
      <c r="B39" s="19">
        <v>33</v>
      </c>
      <c r="C39" s="3" t="s">
        <v>5</v>
      </c>
      <c r="D39" s="58" t="str">
        <f>"1102004801295"</f>
        <v>1102004801295</v>
      </c>
      <c r="E39" s="58" t="s">
        <v>38</v>
      </c>
      <c r="F39" s="12" t="s">
        <v>524</v>
      </c>
      <c r="G39" s="12" t="s">
        <v>525</v>
      </c>
      <c r="H39" s="12" t="s">
        <v>526</v>
      </c>
      <c r="I39" s="12" t="s">
        <v>527</v>
      </c>
      <c r="J39" s="3" t="s">
        <v>8</v>
      </c>
      <c r="K39" s="5">
        <v>3</v>
      </c>
      <c r="L39" s="3" t="s">
        <v>86</v>
      </c>
      <c r="M39" s="23" t="s">
        <v>25</v>
      </c>
      <c r="N39" s="57" t="str">
        <f>"0906471865"</f>
        <v>0906471865</v>
      </c>
    </row>
    <row r="40" spans="1:14" x14ac:dyDescent="0.55000000000000004">
      <c r="A40" s="3">
        <v>34</v>
      </c>
      <c r="B40" s="19">
        <v>34</v>
      </c>
      <c r="C40" s="3" t="s">
        <v>5</v>
      </c>
      <c r="D40" s="58" t="str">
        <f>"1101700608948"</f>
        <v>1101700608948</v>
      </c>
      <c r="E40" s="58" t="s">
        <v>38</v>
      </c>
      <c r="F40" s="12" t="s">
        <v>528</v>
      </c>
      <c r="G40" s="12" t="s">
        <v>529</v>
      </c>
      <c r="H40" s="12" t="s">
        <v>530</v>
      </c>
      <c r="I40" s="12" t="s">
        <v>531</v>
      </c>
      <c r="J40" s="3" t="s">
        <v>8</v>
      </c>
      <c r="K40" s="5">
        <v>3</v>
      </c>
      <c r="L40" s="3" t="s">
        <v>86</v>
      </c>
      <c r="M40" s="23" t="s">
        <v>25</v>
      </c>
      <c r="N40" s="57" t="str">
        <f>"0898145621"</f>
        <v>0898145621</v>
      </c>
    </row>
    <row r="41" spans="1:14" x14ac:dyDescent="0.55000000000000004">
      <c r="A41" s="3">
        <v>35</v>
      </c>
      <c r="B41" s="19">
        <v>35</v>
      </c>
      <c r="C41" s="3" t="s">
        <v>5</v>
      </c>
      <c r="D41" s="58" t="str">
        <f>"1103900436921"</f>
        <v>1103900436921</v>
      </c>
      <c r="E41" s="58" t="s">
        <v>37</v>
      </c>
      <c r="F41" s="12" t="s">
        <v>532</v>
      </c>
      <c r="G41" s="12" t="s">
        <v>533</v>
      </c>
      <c r="H41" s="12" t="s">
        <v>534</v>
      </c>
      <c r="I41" s="12" t="s">
        <v>535</v>
      </c>
      <c r="J41" s="3" t="s">
        <v>16</v>
      </c>
      <c r="K41" s="5">
        <v>3</v>
      </c>
      <c r="L41" s="3" t="s">
        <v>86</v>
      </c>
      <c r="M41" s="23" t="s">
        <v>25</v>
      </c>
      <c r="N41" s="57" t="str">
        <f>"0858192920"</f>
        <v>0858192920</v>
      </c>
    </row>
    <row r="42" spans="1:14" x14ac:dyDescent="0.55000000000000004">
      <c r="A42" s="3">
        <v>36</v>
      </c>
      <c r="B42" s="19">
        <v>36</v>
      </c>
      <c r="C42" s="3" t="s">
        <v>5</v>
      </c>
      <c r="D42" s="58" t="str">
        <f>"1104000400034"</f>
        <v>1104000400034</v>
      </c>
      <c r="E42" s="58" t="s">
        <v>37</v>
      </c>
      <c r="F42" s="12" t="s">
        <v>536</v>
      </c>
      <c r="G42" s="12" t="s">
        <v>537</v>
      </c>
      <c r="H42" s="12" t="s">
        <v>538</v>
      </c>
      <c r="I42" s="12" t="s">
        <v>539</v>
      </c>
      <c r="J42" s="3" t="s">
        <v>16</v>
      </c>
      <c r="K42" s="5">
        <v>3</v>
      </c>
      <c r="L42" s="3" t="s">
        <v>86</v>
      </c>
      <c r="M42" s="23" t="s">
        <v>25</v>
      </c>
      <c r="N42" s="57" t="str">
        <f>"0835588575"</f>
        <v>0835588575</v>
      </c>
    </row>
    <row r="43" spans="1:14" x14ac:dyDescent="0.55000000000000004">
      <c r="A43" s="3">
        <v>37</v>
      </c>
      <c r="B43" s="19">
        <v>37</v>
      </c>
      <c r="C43" s="3" t="s">
        <v>5</v>
      </c>
      <c r="D43" s="58" t="str">
        <f>"1102170243663"</f>
        <v>1102170243663</v>
      </c>
      <c r="E43" s="58" t="s">
        <v>37</v>
      </c>
      <c r="F43" s="12" t="s">
        <v>378</v>
      </c>
      <c r="G43" s="12" t="s">
        <v>540</v>
      </c>
      <c r="H43" s="12" t="s">
        <v>541</v>
      </c>
      <c r="I43" s="12" t="s">
        <v>542</v>
      </c>
      <c r="J43" s="3" t="s">
        <v>16</v>
      </c>
      <c r="K43" s="5">
        <v>3</v>
      </c>
      <c r="L43" s="3" t="s">
        <v>86</v>
      </c>
      <c r="M43" s="23" t="s">
        <v>25</v>
      </c>
      <c r="N43" s="57" t="str">
        <f>"0814514131"</f>
        <v>0814514131</v>
      </c>
    </row>
    <row r="44" spans="1:14" x14ac:dyDescent="0.55000000000000004">
      <c r="A44" s="3">
        <v>38</v>
      </c>
      <c r="B44" s="19">
        <v>38</v>
      </c>
      <c r="C44" s="3" t="s">
        <v>5</v>
      </c>
      <c r="D44" s="58" t="str">
        <f>"1104000401413"</f>
        <v>1104000401413</v>
      </c>
      <c r="E44" s="58" t="s">
        <v>38</v>
      </c>
      <c r="F44" s="12" t="s">
        <v>543</v>
      </c>
      <c r="G44" s="12" t="s">
        <v>544</v>
      </c>
      <c r="H44" s="12" t="s">
        <v>545</v>
      </c>
      <c r="I44" s="12" t="s">
        <v>546</v>
      </c>
      <c r="J44" s="3" t="s">
        <v>8</v>
      </c>
      <c r="K44" s="5">
        <v>3</v>
      </c>
      <c r="L44" s="3" t="s">
        <v>86</v>
      </c>
      <c r="M44" s="23" t="s">
        <v>25</v>
      </c>
      <c r="N44" s="57" t="str">
        <f>"0824804464"</f>
        <v>0824804464</v>
      </c>
    </row>
    <row r="45" spans="1:14" x14ac:dyDescent="0.55000000000000004">
      <c r="A45" s="3">
        <v>39</v>
      </c>
      <c r="B45" s="19">
        <v>39</v>
      </c>
      <c r="C45" s="3" t="s">
        <v>5</v>
      </c>
      <c r="D45" s="58" t="str">
        <f>"1102004813528"</f>
        <v>1102004813528</v>
      </c>
      <c r="E45" s="58" t="s">
        <v>38</v>
      </c>
      <c r="F45" s="12" t="s">
        <v>547</v>
      </c>
      <c r="G45" s="12" t="s">
        <v>548</v>
      </c>
      <c r="H45" s="12" t="s">
        <v>549</v>
      </c>
      <c r="I45" s="12" t="s">
        <v>550</v>
      </c>
      <c r="J45" s="3" t="s">
        <v>8</v>
      </c>
      <c r="K45" s="5">
        <v>3</v>
      </c>
      <c r="L45" s="3" t="s">
        <v>86</v>
      </c>
      <c r="M45" s="23" t="s">
        <v>25</v>
      </c>
      <c r="N45" s="57" t="str">
        <f>"0809546189"</f>
        <v>0809546189</v>
      </c>
    </row>
    <row r="46" spans="1:14" x14ac:dyDescent="0.55000000000000004">
      <c r="A46" s="3">
        <v>40</v>
      </c>
      <c r="B46" s="19">
        <v>40</v>
      </c>
      <c r="C46" s="3" t="s">
        <v>50</v>
      </c>
      <c r="D46" s="58" t="str">
        <f>"1102200456660"</f>
        <v>1102200456660</v>
      </c>
      <c r="E46" s="58" t="s">
        <v>38</v>
      </c>
      <c r="F46" s="12" t="s">
        <v>551</v>
      </c>
      <c r="G46" s="12" t="s">
        <v>552</v>
      </c>
      <c r="H46" s="12" t="s">
        <v>553</v>
      </c>
      <c r="I46" s="12" t="s">
        <v>554</v>
      </c>
      <c r="J46" s="3" t="s">
        <v>8</v>
      </c>
      <c r="K46" s="5">
        <v>3</v>
      </c>
      <c r="L46" s="3" t="s">
        <v>86</v>
      </c>
      <c r="M46" s="23" t="s">
        <v>25</v>
      </c>
      <c r="N46" s="57" t="str">
        <f>"0819081017"</f>
        <v>0819081017</v>
      </c>
    </row>
    <row r="47" spans="1:14" x14ac:dyDescent="0.55000000000000004">
      <c r="A47" s="3">
        <v>41</v>
      </c>
      <c r="B47" s="19">
        <v>41</v>
      </c>
      <c r="C47" s="3" t="s">
        <v>5</v>
      </c>
      <c r="D47" s="58" t="str">
        <f>"1102500153107"</f>
        <v>1102500153107</v>
      </c>
      <c r="E47" s="58" t="s">
        <v>38</v>
      </c>
      <c r="F47" s="12" t="s">
        <v>555</v>
      </c>
      <c r="G47" s="12" t="s">
        <v>556</v>
      </c>
      <c r="H47" s="12" t="s">
        <v>557</v>
      </c>
      <c r="I47" s="12" t="s">
        <v>558</v>
      </c>
      <c r="J47" s="3" t="s">
        <v>8</v>
      </c>
      <c r="K47" s="5">
        <v>3</v>
      </c>
      <c r="L47" s="3" t="s">
        <v>86</v>
      </c>
      <c r="M47" s="23" t="s">
        <v>25</v>
      </c>
      <c r="N47" s="57" t="str">
        <f>"0954904313"</f>
        <v>0954904313</v>
      </c>
    </row>
    <row r="48" spans="1:14" x14ac:dyDescent="0.55000000000000004">
      <c r="A48" s="3">
        <v>42</v>
      </c>
      <c r="B48" s="19">
        <v>42</v>
      </c>
      <c r="C48" s="3" t="s">
        <v>5</v>
      </c>
      <c r="D48" s="58" t="str">
        <f>"1102004831046"</f>
        <v>1102004831046</v>
      </c>
      <c r="E48" s="58" t="s">
        <v>38</v>
      </c>
      <c r="F48" s="12" t="s">
        <v>559</v>
      </c>
      <c r="G48" s="12" t="s">
        <v>560</v>
      </c>
      <c r="H48" s="12" t="s">
        <v>561</v>
      </c>
      <c r="I48" s="12" t="s">
        <v>562</v>
      </c>
      <c r="J48" s="3" t="s">
        <v>8</v>
      </c>
      <c r="K48" s="5">
        <v>3</v>
      </c>
      <c r="L48" s="3" t="s">
        <v>86</v>
      </c>
      <c r="M48" s="23" t="s">
        <v>25</v>
      </c>
      <c r="N48" s="57" t="str">
        <f>"0896377890"</f>
        <v>0896377890</v>
      </c>
    </row>
    <row r="49" spans="1:14" x14ac:dyDescent="0.55000000000000004">
      <c r="A49" s="3">
        <v>43</v>
      </c>
      <c r="B49" s="19">
        <v>43</v>
      </c>
      <c r="C49" s="3" t="s">
        <v>5</v>
      </c>
      <c r="D49" s="58" t="str">
        <f>"1104000394832"</f>
        <v>1104000394832</v>
      </c>
      <c r="E49" s="58" t="s">
        <v>38</v>
      </c>
      <c r="F49" s="12" t="s">
        <v>563</v>
      </c>
      <c r="G49" s="12" t="s">
        <v>564</v>
      </c>
      <c r="H49" s="12" t="s">
        <v>565</v>
      </c>
      <c r="I49" s="12" t="s">
        <v>566</v>
      </c>
      <c r="J49" s="3" t="s">
        <v>8</v>
      </c>
      <c r="K49" s="5">
        <v>3</v>
      </c>
      <c r="L49" s="3" t="s">
        <v>86</v>
      </c>
      <c r="M49" s="23" t="s">
        <v>25</v>
      </c>
      <c r="N49" s="57" t="str">
        <f>"0974969515"</f>
        <v>0974969515</v>
      </c>
    </row>
    <row r="50" spans="1:14" x14ac:dyDescent="0.55000000000000004">
      <c r="A50" s="3">
        <v>44</v>
      </c>
      <c r="B50" s="19">
        <v>44</v>
      </c>
      <c r="C50" s="3" t="s">
        <v>5</v>
      </c>
      <c r="D50" s="58" t="str">
        <f>"1102200464972"</f>
        <v>1102200464972</v>
      </c>
      <c r="E50" s="58" t="s">
        <v>38</v>
      </c>
      <c r="F50" s="12" t="s">
        <v>567</v>
      </c>
      <c r="G50" s="12" t="s">
        <v>568</v>
      </c>
      <c r="H50" s="12" t="s">
        <v>569</v>
      </c>
      <c r="I50" s="12" t="s">
        <v>570</v>
      </c>
      <c r="J50" s="3" t="s">
        <v>8</v>
      </c>
      <c r="K50" s="5">
        <v>3</v>
      </c>
      <c r="L50" s="3" t="s">
        <v>86</v>
      </c>
      <c r="M50" s="23" t="s">
        <v>25</v>
      </c>
      <c r="N50" s="57" t="str">
        <f>"0818457657"</f>
        <v>0818457657</v>
      </c>
    </row>
    <row r="51" spans="1:14" x14ac:dyDescent="0.55000000000000004">
      <c r="A51" s="3">
        <v>45</v>
      </c>
      <c r="B51" s="19">
        <v>45</v>
      </c>
      <c r="C51" s="3" t="s">
        <v>5</v>
      </c>
      <c r="D51" s="58" t="str">
        <f>"1102004828479"</f>
        <v>1102004828479</v>
      </c>
      <c r="E51" s="58" t="s">
        <v>38</v>
      </c>
      <c r="F51" s="12" t="s">
        <v>571</v>
      </c>
      <c r="G51" s="12" t="s">
        <v>572</v>
      </c>
      <c r="H51" s="12" t="s">
        <v>573</v>
      </c>
      <c r="I51" s="12" t="s">
        <v>574</v>
      </c>
      <c r="J51" s="3" t="s">
        <v>8</v>
      </c>
      <c r="K51" s="5">
        <v>3</v>
      </c>
      <c r="L51" s="3" t="s">
        <v>86</v>
      </c>
      <c r="M51" s="23" t="s">
        <v>25</v>
      </c>
      <c r="N51" s="57" t="str">
        <f>"0811161060"</f>
        <v>0811161060</v>
      </c>
    </row>
    <row r="52" spans="1:14" x14ac:dyDescent="0.55000000000000004">
      <c r="A52" s="3">
        <v>46</v>
      </c>
      <c r="B52" s="19">
        <v>46</v>
      </c>
      <c r="C52" s="3" t="s">
        <v>8</v>
      </c>
      <c r="D52" s="58" t="str">
        <f>"1104800038682"</f>
        <v>1104800038682</v>
      </c>
      <c r="E52" s="58" t="s">
        <v>38</v>
      </c>
      <c r="F52" s="12" t="s">
        <v>575</v>
      </c>
      <c r="G52" s="12" t="s">
        <v>576</v>
      </c>
      <c r="H52" s="12" t="s">
        <v>577</v>
      </c>
      <c r="I52" s="12" t="s">
        <v>578</v>
      </c>
      <c r="J52" s="3" t="s">
        <v>8</v>
      </c>
      <c r="K52" s="5">
        <v>3</v>
      </c>
      <c r="L52" s="3" t="s">
        <v>86</v>
      </c>
      <c r="M52" s="23" t="s">
        <v>25</v>
      </c>
      <c r="N52" s="57" t="str">
        <f>"0809002820"</f>
        <v>0809002820</v>
      </c>
    </row>
    <row r="53" spans="1:14" x14ac:dyDescent="0.55000000000000004">
      <c r="A53" s="3">
        <v>47</v>
      </c>
      <c r="B53" s="19">
        <v>47</v>
      </c>
      <c r="C53" s="3" t="s">
        <v>5</v>
      </c>
      <c r="D53" s="58" t="str">
        <f>"1103900442590"</f>
        <v>1103900442590</v>
      </c>
      <c r="E53" s="58" t="s">
        <v>37</v>
      </c>
      <c r="F53" s="12" t="s">
        <v>579</v>
      </c>
      <c r="G53" s="12" t="s">
        <v>580</v>
      </c>
      <c r="H53" s="12" t="s">
        <v>581</v>
      </c>
      <c r="I53" s="12" t="s">
        <v>582</v>
      </c>
      <c r="J53" s="3" t="s">
        <v>16</v>
      </c>
      <c r="K53" s="5">
        <v>3</v>
      </c>
      <c r="L53" s="3" t="s">
        <v>86</v>
      </c>
      <c r="M53" s="23" t="s">
        <v>25</v>
      </c>
      <c r="N53" s="57" t="str">
        <f>"0936699299"</f>
        <v>0936699299</v>
      </c>
    </row>
    <row r="54" spans="1:14" x14ac:dyDescent="0.55000000000000004">
      <c r="A54" s="3">
        <v>48</v>
      </c>
      <c r="B54" s="19">
        <v>48</v>
      </c>
      <c r="C54" s="3" t="s">
        <v>5</v>
      </c>
      <c r="D54" s="58" t="str">
        <f>"1102170239062"</f>
        <v>1102170239062</v>
      </c>
      <c r="E54" s="58" t="s">
        <v>38</v>
      </c>
      <c r="F54" s="12" t="s">
        <v>583</v>
      </c>
      <c r="G54" s="12" t="s">
        <v>584</v>
      </c>
      <c r="H54" s="12" t="s">
        <v>585</v>
      </c>
      <c r="I54" s="12" t="s">
        <v>586</v>
      </c>
      <c r="J54" s="3" t="s">
        <v>8</v>
      </c>
      <c r="K54" s="5">
        <v>3</v>
      </c>
      <c r="L54" s="3" t="s">
        <v>86</v>
      </c>
      <c r="M54" s="23" t="s">
        <v>25</v>
      </c>
      <c r="N54" s="57" t="str">
        <f>"0816431393"</f>
        <v>0816431393</v>
      </c>
    </row>
    <row r="55" spans="1:14" x14ac:dyDescent="0.55000000000000004">
      <c r="A55" s="3">
        <v>49</v>
      </c>
      <c r="B55" s="19">
        <v>49</v>
      </c>
      <c r="C55" s="3" t="s">
        <v>5</v>
      </c>
      <c r="D55" s="58" t="str">
        <f>"1102200455761"</f>
        <v>1102200455761</v>
      </c>
      <c r="E55" s="58" t="s">
        <v>38</v>
      </c>
      <c r="F55" s="12" t="s">
        <v>587</v>
      </c>
      <c r="G55" s="12" t="s">
        <v>588</v>
      </c>
      <c r="H55" s="12" t="s">
        <v>589</v>
      </c>
      <c r="I55" s="12" t="s">
        <v>590</v>
      </c>
      <c r="J55" s="3" t="s">
        <v>8</v>
      </c>
      <c r="K55" s="5">
        <v>3</v>
      </c>
      <c r="L55" s="3" t="s">
        <v>86</v>
      </c>
      <c r="M55" s="23" t="s">
        <v>25</v>
      </c>
      <c r="N55" s="57" t="str">
        <f>"0624642965"</f>
        <v>0624642965</v>
      </c>
    </row>
    <row r="56" spans="1:14" x14ac:dyDescent="0.55000000000000004">
      <c r="A56" s="3">
        <v>50</v>
      </c>
      <c r="B56" s="19">
        <v>50</v>
      </c>
      <c r="C56" s="3" t="s">
        <v>5</v>
      </c>
      <c r="D56" s="58" t="str">
        <f>"1749700230572"</f>
        <v>1749700230572</v>
      </c>
      <c r="E56" s="58" t="s">
        <v>37</v>
      </c>
      <c r="F56" s="12" t="s">
        <v>591</v>
      </c>
      <c r="G56" s="12" t="s">
        <v>592</v>
      </c>
      <c r="H56" s="12" t="s">
        <v>593</v>
      </c>
      <c r="I56" s="12" t="s">
        <v>594</v>
      </c>
      <c r="J56" s="3" t="s">
        <v>16</v>
      </c>
      <c r="K56" s="5">
        <v>3</v>
      </c>
      <c r="L56" s="3" t="s">
        <v>86</v>
      </c>
      <c r="M56" s="23" t="s">
        <v>25</v>
      </c>
      <c r="N56" s="57" t="str">
        <f>"0924892756"</f>
        <v>0924892756</v>
      </c>
    </row>
    <row r="57" spans="1:14" x14ac:dyDescent="0.55000000000000004">
      <c r="A57" s="3">
        <v>51</v>
      </c>
      <c r="B57" s="19">
        <v>51</v>
      </c>
      <c r="C57" s="3" t="s">
        <v>5</v>
      </c>
      <c r="D57" s="58" t="str">
        <f>"1509967196851"</f>
        <v>1509967196851</v>
      </c>
      <c r="E57" s="58" t="s">
        <v>37</v>
      </c>
      <c r="F57" s="12" t="s">
        <v>595</v>
      </c>
      <c r="G57" s="12" t="s">
        <v>596</v>
      </c>
      <c r="H57" s="12" t="s">
        <v>597</v>
      </c>
      <c r="I57" s="12" t="s">
        <v>598</v>
      </c>
      <c r="J57" s="3" t="s">
        <v>16</v>
      </c>
      <c r="K57" s="5">
        <v>3</v>
      </c>
      <c r="L57" s="3" t="s">
        <v>86</v>
      </c>
      <c r="M57" s="23" t="s">
        <v>25</v>
      </c>
      <c r="N57" s="57" t="str">
        <f>"0839231752"</f>
        <v>0839231752</v>
      </c>
    </row>
    <row r="58" spans="1:14" x14ac:dyDescent="0.55000000000000004">
      <c r="A58" s="3">
        <v>52</v>
      </c>
      <c r="B58" s="19">
        <v>52</v>
      </c>
      <c r="C58" s="3" t="s">
        <v>8</v>
      </c>
      <c r="D58" s="58" t="str">
        <f>"1102004795651"</f>
        <v>1102004795651</v>
      </c>
      <c r="E58" s="58" t="s">
        <v>38</v>
      </c>
      <c r="F58" s="12" t="s">
        <v>599</v>
      </c>
      <c r="G58" s="12" t="s">
        <v>600</v>
      </c>
      <c r="H58" s="12" t="s">
        <v>601</v>
      </c>
      <c r="I58" s="12" t="s">
        <v>602</v>
      </c>
      <c r="J58" s="3" t="s">
        <v>8</v>
      </c>
      <c r="K58" s="5">
        <v>3</v>
      </c>
      <c r="L58" s="3" t="s">
        <v>86</v>
      </c>
      <c r="M58" s="23" t="s">
        <v>25</v>
      </c>
      <c r="N58" s="57" t="str">
        <f>"0813048629"</f>
        <v>0813048629</v>
      </c>
    </row>
    <row r="59" spans="1:14" x14ac:dyDescent="0.55000000000000004">
      <c r="A59" s="3">
        <v>53</v>
      </c>
      <c r="B59" s="19">
        <v>53</v>
      </c>
      <c r="C59" s="3" t="s">
        <v>5</v>
      </c>
      <c r="D59" s="58" t="str">
        <f>"1103900430362"</f>
        <v>1103900430362</v>
      </c>
      <c r="E59" s="58" t="s">
        <v>38</v>
      </c>
      <c r="F59" s="12" t="s">
        <v>603</v>
      </c>
      <c r="G59" s="12" t="s">
        <v>604</v>
      </c>
      <c r="H59" s="12" t="s">
        <v>605</v>
      </c>
      <c r="I59" s="12" t="s">
        <v>606</v>
      </c>
      <c r="J59" s="3" t="s">
        <v>8</v>
      </c>
      <c r="K59" s="5">
        <v>3</v>
      </c>
      <c r="L59" s="3" t="s">
        <v>86</v>
      </c>
      <c r="M59" s="23" t="s">
        <v>25</v>
      </c>
      <c r="N59" s="57" t="str">
        <f>"0899882639"</f>
        <v>0899882639</v>
      </c>
    </row>
    <row r="60" spans="1:14" x14ac:dyDescent="0.55000000000000004">
      <c r="A60" s="3">
        <v>54</v>
      </c>
      <c r="B60" s="19">
        <v>54</v>
      </c>
      <c r="C60" s="3" t="s">
        <v>5</v>
      </c>
      <c r="D60" s="58" t="str">
        <f>"1102800159844"</f>
        <v>1102800159844</v>
      </c>
      <c r="E60" s="58" t="s">
        <v>38</v>
      </c>
      <c r="F60" s="12" t="s">
        <v>607</v>
      </c>
      <c r="G60" s="12" t="s">
        <v>608</v>
      </c>
      <c r="H60" s="12" t="s">
        <v>609</v>
      </c>
      <c r="I60" s="12" t="s">
        <v>610</v>
      </c>
      <c r="J60" s="3" t="s">
        <v>8</v>
      </c>
      <c r="K60" s="5">
        <v>3</v>
      </c>
      <c r="L60" s="3" t="s">
        <v>86</v>
      </c>
      <c r="M60" s="23" t="s">
        <v>25</v>
      </c>
      <c r="N60" s="57" t="str">
        <f>"0996196192"</f>
        <v>0996196192</v>
      </c>
    </row>
    <row r="61" spans="1:14" x14ac:dyDescent="0.55000000000000004">
      <c r="A61" s="3">
        <v>55</v>
      </c>
      <c r="B61" s="19">
        <v>55</v>
      </c>
      <c r="C61" s="3" t="s">
        <v>8</v>
      </c>
      <c r="D61" s="58" t="str">
        <f>"1102200459146"</f>
        <v>1102200459146</v>
      </c>
      <c r="E61" s="58" t="s">
        <v>38</v>
      </c>
      <c r="F61" s="12" t="s">
        <v>254</v>
      </c>
      <c r="G61" s="12" t="s">
        <v>611</v>
      </c>
      <c r="H61" s="12" t="s">
        <v>612</v>
      </c>
      <c r="I61" s="12" t="s">
        <v>613</v>
      </c>
      <c r="J61" s="3" t="s">
        <v>8</v>
      </c>
      <c r="K61" s="5">
        <v>3</v>
      </c>
      <c r="L61" s="3" t="s">
        <v>86</v>
      </c>
      <c r="M61" s="23" t="s">
        <v>25</v>
      </c>
      <c r="N61" s="57" t="str">
        <f>"0959235946"</f>
        <v>0959235946</v>
      </c>
    </row>
    <row r="62" spans="1:14" x14ac:dyDescent="0.55000000000000004">
      <c r="A62" s="3">
        <v>56</v>
      </c>
      <c r="B62" s="19">
        <v>56</v>
      </c>
      <c r="C62" s="3" t="s">
        <v>5</v>
      </c>
      <c r="D62" s="58" t="str">
        <f>"1102200447407"</f>
        <v>1102200447407</v>
      </c>
      <c r="E62" s="58" t="s">
        <v>38</v>
      </c>
      <c r="F62" s="12" t="s">
        <v>614</v>
      </c>
      <c r="G62" s="12" t="s">
        <v>615</v>
      </c>
      <c r="H62" s="12" t="s">
        <v>616</v>
      </c>
      <c r="I62" s="12" t="s">
        <v>617</v>
      </c>
      <c r="J62" s="3" t="s">
        <v>8</v>
      </c>
      <c r="K62" s="5">
        <v>3</v>
      </c>
      <c r="L62" s="3" t="s">
        <v>86</v>
      </c>
      <c r="M62" s="23" t="s">
        <v>25</v>
      </c>
      <c r="N62" s="57" t="str">
        <f>"0814578357"</f>
        <v>0814578357</v>
      </c>
    </row>
    <row r="63" spans="1:14" x14ac:dyDescent="0.55000000000000004">
      <c r="A63" s="3">
        <v>57</v>
      </c>
      <c r="B63" s="19">
        <v>57</v>
      </c>
      <c r="C63" s="3" t="s">
        <v>5</v>
      </c>
      <c r="D63" s="58" t="str">
        <f>"1740101150590"</f>
        <v>1740101150590</v>
      </c>
      <c r="E63" s="58" t="s">
        <v>38</v>
      </c>
      <c r="F63" s="12" t="s">
        <v>618</v>
      </c>
      <c r="G63" s="12" t="s">
        <v>619</v>
      </c>
      <c r="H63" s="12" t="s">
        <v>620</v>
      </c>
      <c r="I63" s="12" t="s">
        <v>621</v>
      </c>
      <c r="J63" s="3" t="s">
        <v>8</v>
      </c>
      <c r="K63" s="5">
        <v>3</v>
      </c>
      <c r="L63" s="3" t="s">
        <v>86</v>
      </c>
      <c r="M63" s="23" t="s">
        <v>25</v>
      </c>
      <c r="N63" s="57" t="str">
        <f>"0819388799"</f>
        <v>0819388799</v>
      </c>
    </row>
    <row r="64" spans="1:14" x14ac:dyDescent="0.55000000000000004">
      <c r="A64" s="3">
        <v>58</v>
      </c>
      <c r="B64" s="19">
        <v>58</v>
      </c>
      <c r="C64" s="3" t="s">
        <v>5</v>
      </c>
      <c r="D64" s="58" t="str">
        <f>"1102200460942"</f>
        <v>1102200460942</v>
      </c>
      <c r="E64" s="58" t="s">
        <v>37</v>
      </c>
      <c r="F64" s="12" t="s">
        <v>622</v>
      </c>
      <c r="G64" s="12" t="s">
        <v>623</v>
      </c>
      <c r="H64" s="12" t="s">
        <v>624</v>
      </c>
      <c r="I64" s="12" t="s">
        <v>625</v>
      </c>
      <c r="J64" s="3" t="s">
        <v>16</v>
      </c>
      <c r="K64" s="5">
        <v>3</v>
      </c>
      <c r="L64" s="3" t="s">
        <v>86</v>
      </c>
      <c r="M64" s="23" t="s">
        <v>25</v>
      </c>
      <c r="N64" s="57" t="str">
        <f>"0895309399"</f>
        <v>0895309399</v>
      </c>
    </row>
    <row r="65" spans="1:14" x14ac:dyDescent="0.55000000000000004">
      <c r="A65" s="3">
        <v>59</v>
      </c>
      <c r="B65" s="19">
        <v>59</v>
      </c>
      <c r="C65" s="3" t="s">
        <v>5</v>
      </c>
      <c r="D65" s="58" t="str">
        <f>"1102004801961"</f>
        <v>1102004801961</v>
      </c>
      <c r="E65" s="58" t="s">
        <v>37</v>
      </c>
      <c r="F65" s="12" t="s">
        <v>440</v>
      </c>
      <c r="G65" s="12" t="s">
        <v>626</v>
      </c>
      <c r="H65" s="12" t="s">
        <v>627</v>
      </c>
      <c r="I65" s="12" t="s">
        <v>628</v>
      </c>
      <c r="J65" s="3" t="s">
        <v>16</v>
      </c>
      <c r="K65" s="5">
        <v>3</v>
      </c>
      <c r="L65" s="3" t="s">
        <v>86</v>
      </c>
      <c r="M65" s="23" t="s">
        <v>25</v>
      </c>
      <c r="N65" s="57" t="str">
        <f>"0949516223"</f>
        <v>0949516223</v>
      </c>
    </row>
    <row r="66" spans="1:14" x14ac:dyDescent="0.55000000000000004">
      <c r="A66" s="3">
        <v>60</v>
      </c>
      <c r="B66" s="19">
        <v>60</v>
      </c>
      <c r="C66" s="3" t="s">
        <v>5</v>
      </c>
      <c r="D66" s="58" t="str">
        <f>"1102200468510"</f>
        <v>1102200468510</v>
      </c>
      <c r="E66" s="58" t="s">
        <v>38</v>
      </c>
      <c r="F66" s="12" t="s">
        <v>410</v>
      </c>
      <c r="G66" s="12" t="s">
        <v>629</v>
      </c>
      <c r="H66" s="12" t="s">
        <v>411</v>
      </c>
      <c r="I66" s="12" t="s">
        <v>630</v>
      </c>
      <c r="J66" s="3" t="s">
        <v>8</v>
      </c>
      <c r="K66" s="5">
        <v>3</v>
      </c>
      <c r="L66" s="3" t="s">
        <v>86</v>
      </c>
      <c r="M66" s="23" t="s">
        <v>25</v>
      </c>
      <c r="N66" s="57" t="str">
        <f>"0896661929"</f>
        <v>0896661929</v>
      </c>
    </row>
    <row r="67" spans="1:14" x14ac:dyDescent="0.55000000000000004">
      <c r="A67" s="3">
        <v>61</v>
      </c>
      <c r="B67" s="19">
        <v>61</v>
      </c>
      <c r="C67" s="3" t="s">
        <v>5</v>
      </c>
      <c r="D67" s="58" t="str">
        <f>"1103705286673"</f>
        <v>1103705286673</v>
      </c>
      <c r="E67" s="58" t="s">
        <v>37</v>
      </c>
      <c r="F67" s="12" t="s">
        <v>631</v>
      </c>
      <c r="G67" s="12" t="s">
        <v>632</v>
      </c>
      <c r="H67" s="12" t="s">
        <v>633</v>
      </c>
      <c r="I67" s="12" t="s">
        <v>634</v>
      </c>
      <c r="J67" s="3" t="s">
        <v>16</v>
      </c>
      <c r="K67" s="5">
        <v>3</v>
      </c>
      <c r="L67" s="3" t="s">
        <v>86</v>
      </c>
      <c r="M67" s="23" t="s">
        <v>25</v>
      </c>
      <c r="N67" s="57" t="str">
        <f>"0924904258"</f>
        <v>0924904258</v>
      </c>
    </row>
    <row r="68" spans="1:14" x14ac:dyDescent="0.55000000000000004">
      <c r="A68" s="3">
        <v>62</v>
      </c>
      <c r="B68" s="19">
        <v>62</v>
      </c>
      <c r="C68" s="3" t="s">
        <v>5</v>
      </c>
      <c r="D68" s="58" t="str">
        <f>"7104000006122"</f>
        <v>7104000006122</v>
      </c>
      <c r="E68" s="58" t="s">
        <v>38</v>
      </c>
      <c r="F68" s="12" t="s">
        <v>635</v>
      </c>
      <c r="G68" s="12" t="s">
        <v>636</v>
      </c>
      <c r="H68" s="12" t="s">
        <v>637</v>
      </c>
      <c r="I68" s="12" t="s">
        <v>638</v>
      </c>
      <c r="J68" s="3" t="s">
        <v>8</v>
      </c>
      <c r="K68" s="5">
        <v>3</v>
      </c>
      <c r="L68" s="3" t="s">
        <v>86</v>
      </c>
      <c r="M68" s="23" t="s">
        <v>25</v>
      </c>
      <c r="N68" s="57" t="str">
        <f>"0970656766"</f>
        <v>0970656766</v>
      </c>
    </row>
    <row r="69" spans="1:14" x14ac:dyDescent="0.55000000000000004">
      <c r="A69" s="3">
        <v>63</v>
      </c>
      <c r="B69" s="19">
        <v>63</v>
      </c>
      <c r="C69" s="3" t="s">
        <v>5</v>
      </c>
      <c r="D69" s="58" t="str">
        <f>"1139600827041"</f>
        <v>1139600827041</v>
      </c>
      <c r="E69" s="58" t="s">
        <v>37</v>
      </c>
      <c r="F69" s="12" t="s">
        <v>639</v>
      </c>
      <c r="G69" s="12" t="s">
        <v>640</v>
      </c>
      <c r="H69" s="12" t="s">
        <v>641</v>
      </c>
      <c r="I69" s="12" t="s">
        <v>642</v>
      </c>
      <c r="J69" s="3" t="s">
        <v>16</v>
      </c>
      <c r="K69" s="5">
        <v>3</v>
      </c>
      <c r="L69" s="3" t="s">
        <v>86</v>
      </c>
      <c r="M69" s="23" t="s">
        <v>25</v>
      </c>
      <c r="N69" s="57" t="str">
        <f>"0869659798"</f>
        <v>0869659798</v>
      </c>
    </row>
    <row r="70" spans="1:14" x14ac:dyDescent="0.55000000000000004">
      <c r="A70" s="3">
        <v>64</v>
      </c>
      <c r="B70" s="19">
        <v>64</v>
      </c>
      <c r="C70" s="3" t="s">
        <v>5</v>
      </c>
      <c r="D70" s="58" t="str">
        <f>"1101402556788"</f>
        <v>1101402556788</v>
      </c>
      <c r="E70" s="58" t="s">
        <v>38</v>
      </c>
      <c r="F70" s="12" t="s">
        <v>643</v>
      </c>
      <c r="G70" s="12" t="s">
        <v>644</v>
      </c>
      <c r="H70" s="12" t="s">
        <v>645</v>
      </c>
      <c r="I70" s="12" t="s">
        <v>646</v>
      </c>
      <c r="J70" s="3" t="s">
        <v>8</v>
      </c>
      <c r="K70" s="5">
        <v>3</v>
      </c>
      <c r="L70" s="3" t="s">
        <v>86</v>
      </c>
      <c r="M70" s="23" t="s">
        <v>25</v>
      </c>
      <c r="N70" s="57" t="str">
        <f>"0888868612"</f>
        <v>0888868612</v>
      </c>
    </row>
    <row r="71" spans="1:14" x14ac:dyDescent="0.55000000000000004">
      <c r="A71" s="3">
        <v>65</v>
      </c>
      <c r="B71" s="19">
        <v>65</v>
      </c>
      <c r="C71" s="3" t="s">
        <v>5</v>
      </c>
      <c r="D71" s="58" t="str">
        <f>"1129902552223"</f>
        <v>1129902552223</v>
      </c>
      <c r="E71" s="58" t="s">
        <v>38</v>
      </c>
      <c r="F71" s="12" t="s">
        <v>647</v>
      </c>
      <c r="G71" s="12" t="s">
        <v>648</v>
      </c>
      <c r="H71" s="12" t="s">
        <v>649</v>
      </c>
      <c r="I71" s="12" t="s">
        <v>650</v>
      </c>
      <c r="J71" s="3" t="s">
        <v>8</v>
      </c>
      <c r="K71" s="5">
        <v>3</v>
      </c>
      <c r="L71" s="3" t="s">
        <v>86</v>
      </c>
      <c r="M71" s="23" t="s">
        <v>25</v>
      </c>
      <c r="N71" s="57" t="str">
        <f>"0926623939"</f>
        <v>0926623939</v>
      </c>
    </row>
    <row r="72" spans="1:14" x14ac:dyDescent="0.55000000000000004">
      <c r="A72" s="3">
        <v>66</v>
      </c>
      <c r="B72" s="19">
        <v>66</v>
      </c>
      <c r="C72" s="3" t="s">
        <v>5</v>
      </c>
      <c r="D72" s="58" t="str">
        <f>"1100704673948"</f>
        <v>1100704673948</v>
      </c>
      <c r="E72" s="58" t="s">
        <v>38</v>
      </c>
      <c r="F72" s="12" t="s">
        <v>651</v>
      </c>
      <c r="G72" s="12" t="s">
        <v>652</v>
      </c>
      <c r="H72" s="12" t="s">
        <v>653</v>
      </c>
      <c r="I72" s="12" t="s">
        <v>654</v>
      </c>
      <c r="J72" s="3" t="s">
        <v>8</v>
      </c>
      <c r="K72" s="5">
        <v>3</v>
      </c>
      <c r="L72" s="3" t="s">
        <v>86</v>
      </c>
      <c r="M72" s="23" t="s">
        <v>25</v>
      </c>
      <c r="N72" s="57" t="str">
        <f>"0928965656"</f>
        <v>0928965656</v>
      </c>
    </row>
    <row r="73" spans="1:14" x14ac:dyDescent="0.55000000000000004">
      <c r="A73" s="3">
        <v>67</v>
      </c>
      <c r="B73" s="19">
        <v>67</v>
      </c>
      <c r="C73" s="3" t="s">
        <v>5</v>
      </c>
      <c r="D73" s="58" t="str">
        <f>"1100704673956"</f>
        <v>1100704673956</v>
      </c>
      <c r="E73" s="58" t="s">
        <v>38</v>
      </c>
      <c r="F73" s="12" t="s">
        <v>655</v>
      </c>
      <c r="G73" s="12" t="s">
        <v>652</v>
      </c>
      <c r="H73" s="12" t="s">
        <v>656</v>
      </c>
      <c r="I73" s="12" t="s">
        <v>654</v>
      </c>
      <c r="J73" s="3" t="s">
        <v>8</v>
      </c>
      <c r="K73" s="5">
        <v>3</v>
      </c>
      <c r="L73" s="3" t="s">
        <v>86</v>
      </c>
      <c r="M73" s="23" t="s">
        <v>25</v>
      </c>
      <c r="N73" s="57" t="str">
        <f>"0928965656"</f>
        <v>0928965656</v>
      </c>
    </row>
    <row r="74" spans="1:14" x14ac:dyDescent="0.55000000000000004">
      <c r="A74" s="3">
        <v>68</v>
      </c>
      <c r="B74" s="19">
        <v>68</v>
      </c>
      <c r="C74" s="3" t="s">
        <v>5</v>
      </c>
      <c r="D74" s="58" t="str">
        <f>"1100704673964"</f>
        <v>1100704673964</v>
      </c>
      <c r="E74" s="58" t="s">
        <v>37</v>
      </c>
      <c r="F74" s="12" t="s">
        <v>460</v>
      </c>
      <c r="G74" s="12" t="s">
        <v>652</v>
      </c>
      <c r="H74" s="12" t="s">
        <v>657</v>
      </c>
      <c r="I74" s="12" t="s">
        <v>654</v>
      </c>
      <c r="J74" s="3" t="s">
        <v>16</v>
      </c>
      <c r="K74" s="5">
        <v>3</v>
      </c>
      <c r="L74" s="3" t="s">
        <v>86</v>
      </c>
      <c r="M74" s="23" t="s">
        <v>25</v>
      </c>
      <c r="N74" s="57" t="str">
        <f>"0928965656"</f>
        <v>0928965656</v>
      </c>
    </row>
    <row r="75" spans="1:14" x14ac:dyDescent="0.55000000000000004">
      <c r="A75" s="3">
        <v>69</v>
      </c>
      <c r="B75" s="19">
        <v>69</v>
      </c>
      <c r="C75" s="3" t="s">
        <v>5</v>
      </c>
      <c r="D75" s="58" t="str">
        <f>"1102200465260"</f>
        <v>1102200465260</v>
      </c>
      <c r="E75" s="58" t="s">
        <v>38</v>
      </c>
      <c r="F75" s="12" t="s">
        <v>658</v>
      </c>
      <c r="G75" s="12" t="s">
        <v>659</v>
      </c>
      <c r="H75" s="12" t="s">
        <v>660</v>
      </c>
      <c r="I75" s="12" t="s">
        <v>661</v>
      </c>
      <c r="J75" s="3" t="s">
        <v>8</v>
      </c>
      <c r="K75" s="5">
        <v>3</v>
      </c>
      <c r="L75" s="3" t="s">
        <v>86</v>
      </c>
      <c r="M75" s="23" t="s">
        <v>25</v>
      </c>
      <c r="N75" s="57" t="str">
        <f>"0973564466"</f>
        <v>0973564466</v>
      </c>
    </row>
    <row r="76" spans="1:14" x14ac:dyDescent="0.55000000000000004">
      <c r="A76" s="3">
        <v>70</v>
      </c>
      <c r="B76" s="19">
        <v>70</v>
      </c>
      <c r="C76" s="3" t="s">
        <v>5</v>
      </c>
      <c r="D76" s="58" t="str">
        <f>"1103705260828"</f>
        <v>1103705260828</v>
      </c>
      <c r="E76" s="58" t="s">
        <v>37</v>
      </c>
      <c r="F76" s="12" t="s">
        <v>662</v>
      </c>
      <c r="G76" s="12" t="s">
        <v>395</v>
      </c>
      <c r="H76" s="12" t="s">
        <v>663</v>
      </c>
      <c r="I76" s="12" t="s">
        <v>397</v>
      </c>
      <c r="J76" s="3" t="s">
        <v>16</v>
      </c>
      <c r="K76" s="5">
        <v>3</v>
      </c>
      <c r="L76" s="3" t="s">
        <v>86</v>
      </c>
      <c r="M76" s="23" t="s">
        <v>25</v>
      </c>
      <c r="N76" s="57" t="str">
        <f>"0865937956"</f>
        <v>0865937956</v>
      </c>
    </row>
    <row r="77" spans="1:14" x14ac:dyDescent="0.55000000000000004">
      <c r="A77" s="3">
        <v>71</v>
      </c>
      <c r="B77" s="19">
        <v>71</v>
      </c>
      <c r="C77" s="3" t="s">
        <v>5</v>
      </c>
      <c r="D77" s="58" t="str">
        <f>"1103705260747"</f>
        <v>1103705260747</v>
      </c>
      <c r="E77" s="58" t="s">
        <v>37</v>
      </c>
      <c r="F77" s="12" t="s">
        <v>664</v>
      </c>
      <c r="G77" s="12" t="s">
        <v>665</v>
      </c>
      <c r="H77" s="12" t="s">
        <v>666</v>
      </c>
      <c r="I77" s="12" t="s">
        <v>667</v>
      </c>
      <c r="J77" s="3" t="s">
        <v>16</v>
      </c>
      <c r="K77" s="5">
        <v>3</v>
      </c>
      <c r="L77" s="3" t="s">
        <v>86</v>
      </c>
      <c r="M77" s="23" t="s">
        <v>25</v>
      </c>
      <c r="N77" s="57" t="str">
        <f>"0816173453"</f>
        <v>0816173453</v>
      </c>
    </row>
    <row r="78" spans="1:14" x14ac:dyDescent="0.55000000000000004">
      <c r="A78" s="3">
        <v>72</v>
      </c>
      <c r="B78" s="19">
        <v>72</v>
      </c>
      <c r="C78" s="3" t="s">
        <v>5</v>
      </c>
      <c r="D78" s="58" t="str">
        <f>"1739902829815"</f>
        <v>1739902829815</v>
      </c>
      <c r="E78" s="58" t="s">
        <v>38</v>
      </c>
      <c r="F78" s="12" t="s">
        <v>668</v>
      </c>
      <c r="G78" s="12" t="s">
        <v>669</v>
      </c>
      <c r="H78" s="12" t="s">
        <v>670</v>
      </c>
      <c r="I78" s="12" t="s">
        <v>671</v>
      </c>
      <c r="J78" s="3" t="s">
        <v>8</v>
      </c>
      <c r="K78" s="5">
        <v>3</v>
      </c>
      <c r="L78" s="3" t="s">
        <v>86</v>
      </c>
      <c r="M78" s="23" t="s">
        <v>25</v>
      </c>
      <c r="N78" s="57" t="str">
        <f>"0865220102"</f>
        <v>0865220102</v>
      </c>
    </row>
    <row r="79" spans="1:14" x14ac:dyDescent="0.55000000000000004">
      <c r="A79" s="3">
        <v>73</v>
      </c>
      <c r="B79" s="19">
        <v>73</v>
      </c>
      <c r="C79" s="3" t="s">
        <v>5</v>
      </c>
      <c r="D79" s="58" t="str">
        <f>"1102170238422"</f>
        <v>1102170238422</v>
      </c>
      <c r="E79" s="58" t="s">
        <v>38</v>
      </c>
      <c r="F79" s="12" t="s">
        <v>672</v>
      </c>
      <c r="G79" s="12" t="s">
        <v>673</v>
      </c>
      <c r="H79" s="12" t="s">
        <v>674</v>
      </c>
      <c r="I79" s="12" t="s">
        <v>675</v>
      </c>
      <c r="J79" s="3" t="s">
        <v>8</v>
      </c>
      <c r="K79" s="5">
        <v>3</v>
      </c>
      <c r="L79" s="3" t="s">
        <v>86</v>
      </c>
      <c r="M79" s="23" t="s">
        <v>25</v>
      </c>
      <c r="N79" s="57" t="str">
        <f>"0982724654"</f>
        <v>0982724654</v>
      </c>
    </row>
    <row r="80" spans="1:14" x14ac:dyDescent="0.55000000000000004">
      <c r="A80" s="3">
        <v>74</v>
      </c>
      <c r="B80" s="19">
        <v>74</v>
      </c>
      <c r="C80" s="3" t="s">
        <v>8</v>
      </c>
      <c r="D80" s="58" t="str">
        <f>"1139400114122"</f>
        <v>1139400114122</v>
      </c>
      <c r="E80" s="58" t="s">
        <v>38</v>
      </c>
      <c r="F80" s="12" t="s">
        <v>676</v>
      </c>
      <c r="G80" s="12" t="s">
        <v>677</v>
      </c>
      <c r="H80" s="12" t="s">
        <v>678</v>
      </c>
      <c r="I80" s="12" t="s">
        <v>679</v>
      </c>
      <c r="J80" s="3" t="s">
        <v>8</v>
      </c>
      <c r="K80" s="5">
        <v>3</v>
      </c>
      <c r="L80" s="3" t="s">
        <v>86</v>
      </c>
      <c r="M80" s="23" t="s">
        <v>25</v>
      </c>
      <c r="N80" s="57" t="str">
        <f>"0808080783"</f>
        <v>0808080783</v>
      </c>
    </row>
    <row r="81" spans="1:14" x14ac:dyDescent="0.55000000000000004">
      <c r="A81" s="3">
        <v>75</v>
      </c>
      <c r="B81" s="19">
        <v>75</v>
      </c>
      <c r="C81" s="3" t="s">
        <v>5</v>
      </c>
      <c r="D81" s="58" t="str">
        <f>"1102500160677"</f>
        <v>1102500160677</v>
      </c>
      <c r="E81" s="58" t="s">
        <v>38</v>
      </c>
      <c r="F81" s="12" t="s">
        <v>680</v>
      </c>
      <c r="G81" s="12" t="s">
        <v>681</v>
      </c>
      <c r="H81" s="12" t="s">
        <v>682</v>
      </c>
      <c r="I81" s="12" t="s">
        <v>683</v>
      </c>
      <c r="J81" s="3" t="s">
        <v>8</v>
      </c>
      <c r="K81" s="5">
        <v>3</v>
      </c>
      <c r="L81" s="3" t="s">
        <v>86</v>
      </c>
      <c r="M81" s="23" t="s">
        <v>25</v>
      </c>
      <c r="N81" s="57" t="str">
        <f>"0988554541"</f>
        <v>0988554541</v>
      </c>
    </row>
    <row r="82" spans="1:14" x14ac:dyDescent="0.55000000000000004">
      <c r="A82" s="3">
        <v>76</v>
      </c>
      <c r="B82" s="19">
        <v>76</v>
      </c>
      <c r="C82" s="3" t="s">
        <v>5</v>
      </c>
      <c r="D82" s="58" t="str">
        <f>"1102170236951"</f>
        <v>1102170236951</v>
      </c>
      <c r="E82" s="58" t="s">
        <v>38</v>
      </c>
      <c r="F82" s="12" t="s">
        <v>516</v>
      </c>
      <c r="G82" s="12" t="s">
        <v>684</v>
      </c>
      <c r="H82" s="12" t="s">
        <v>518</v>
      </c>
      <c r="I82" s="12" t="s">
        <v>685</v>
      </c>
      <c r="J82" s="3" t="s">
        <v>8</v>
      </c>
      <c r="K82" s="5">
        <v>3</v>
      </c>
      <c r="L82" s="3" t="s">
        <v>86</v>
      </c>
      <c r="M82" s="23" t="s">
        <v>25</v>
      </c>
      <c r="N82" s="57" t="str">
        <f>"0809545928"</f>
        <v>0809545928</v>
      </c>
    </row>
    <row r="83" spans="1:14" x14ac:dyDescent="0.55000000000000004">
      <c r="A83" s="3">
        <v>77</v>
      </c>
      <c r="B83" s="19">
        <v>77</v>
      </c>
      <c r="C83" s="3" t="s">
        <v>5</v>
      </c>
      <c r="D83" s="58" t="str">
        <f>"1129902538816"</f>
        <v>1129902538816</v>
      </c>
      <c r="E83" s="58" t="s">
        <v>37</v>
      </c>
      <c r="F83" s="12" t="s">
        <v>686</v>
      </c>
      <c r="G83" s="12" t="s">
        <v>687</v>
      </c>
      <c r="H83" s="12" t="s">
        <v>688</v>
      </c>
      <c r="I83" s="12" t="s">
        <v>689</v>
      </c>
      <c r="J83" s="3" t="s">
        <v>16</v>
      </c>
      <c r="K83" s="5">
        <v>3</v>
      </c>
      <c r="L83" s="3" t="s">
        <v>86</v>
      </c>
      <c r="M83" s="23" t="s">
        <v>25</v>
      </c>
      <c r="N83" s="57" t="str">
        <f>"0809745645"</f>
        <v>0809745645</v>
      </c>
    </row>
    <row r="84" spans="1:14" x14ac:dyDescent="0.55000000000000004">
      <c r="A84" s="3">
        <v>78</v>
      </c>
      <c r="B84" s="19">
        <v>78</v>
      </c>
      <c r="C84" s="3" t="s">
        <v>5</v>
      </c>
      <c r="D84" s="58" t="str">
        <f>"1509967199681"</f>
        <v>1509967199681</v>
      </c>
      <c r="E84" s="58" t="s">
        <v>38</v>
      </c>
      <c r="F84" s="12" t="s">
        <v>690</v>
      </c>
      <c r="G84" s="12" t="s">
        <v>691</v>
      </c>
      <c r="H84" s="12" t="s">
        <v>692</v>
      </c>
      <c r="I84" s="12" t="s">
        <v>693</v>
      </c>
      <c r="J84" s="3" t="s">
        <v>8</v>
      </c>
      <c r="K84" s="5">
        <v>3</v>
      </c>
      <c r="L84" s="3" t="s">
        <v>86</v>
      </c>
      <c r="M84" s="23" t="s">
        <v>25</v>
      </c>
      <c r="N84" s="57" t="str">
        <f>"0899633850"</f>
        <v>0899633850</v>
      </c>
    </row>
    <row r="85" spans="1:14" x14ac:dyDescent="0.55000000000000004">
      <c r="A85" s="3">
        <v>79</v>
      </c>
      <c r="B85" s="19">
        <v>79</v>
      </c>
      <c r="C85" s="3" t="s">
        <v>5</v>
      </c>
      <c r="D85" s="58" t="str">
        <f>"1104100128085"</f>
        <v>1104100128085</v>
      </c>
      <c r="E85" s="58" t="s">
        <v>37</v>
      </c>
      <c r="F85" s="12" t="s">
        <v>694</v>
      </c>
      <c r="G85" s="12" t="s">
        <v>695</v>
      </c>
      <c r="H85" s="12" t="s">
        <v>696</v>
      </c>
      <c r="I85" s="12" t="s">
        <v>697</v>
      </c>
      <c r="J85" s="3" t="s">
        <v>16</v>
      </c>
      <c r="K85" s="5">
        <v>3</v>
      </c>
      <c r="L85" s="3" t="s">
        <v>86</v>
      </c>
      <c r="M85" s="23" t="s">
        <v>25</v>
      </c>
      <c r="N85" s="57" t="str">
        <f>"0816168486"</f>
        <v>0816168486</v>
      </c>
    </row>
    <row r="86" spans="1:14" x14ac:dyDescent="0.55000000000000004">
      <c r="A86" s="3">
        <v>80</v>
      </c>
      <c r="B86" s="19">
        <v>80</v>
      </c>
      <c r="C86" s="3" t="s">
        <v>5</v>
      </c>
      <c r="D86" s="58" t="str">
        <f>"1102200466754"</f>
        <v>1102200466754</v>
      </c>
      <c r="E86" s="58" t="s">
        <v>38</v>
      </c>
      <c r="F86" s="12" t="s">
        <v>698</v>
      </c>
      <c r="G86" s="12" t="s">
        <v>699</v>
      </c>
      <c r="H86" s="12" t="s">
        <v>700</v>
      </c>
      <c r="I86" s="12" t="s">
        <v>701</v>
      </c>
      <c r="J86" s="3" t="s">
        <v>8</v>
      </c>
      <c r="K86" s="5">
        <v>3</v>
      </c>
      <c r="L86" s="3" t="s">
        <v>86</v>
      </c>
      <c r="M86" s="23" t="s">
        <v>25</v>
      </c>
      <c r="N86" s="57" t="str">
        <f>"0814806969"</f>
        <v>0814806969</v>
      </c>
    </row>
    <row r="87" spans="1:14" x14ac:dyDescent="0.55000000000000004">
      <c r="A87" s="3">
        <v>81</v>
      </c>
      <c r="B87" s="19">
        <v>81</v>
      </c>
      <c r="C87" s="3" t="s">
        <v>5</v>
      </c>
      <c r="D87" s="58" t="str">
        <f>"1102004788884"</f>
        <v>1102004788884</v>
      </c>
      <c r="E87" s="58" t="s">
        <v>37</v>
      </c>
      <c r="F87" s="12" t="s">
        <v>702</v>
      </c>
      <c r="G87" s="12" t="s">
        <v>703</v>
      </c>
      <c r="H87" s="12" t="s">
        <v>704</v>
      </c>
      <c r="I87" s="12" t="s">
        <v>705</v>
      </c>
      <c r="J87" s="3" t="s">
        <v>16</v>
      </c>
      <c r="K87" s="5">
        <v>3</v>
      </c>
      <c r="L87" s="3" t="s">
        <v>86</v>
      </c>
      <c r="M87" s="23" t="s">
        <v>25</v>
      </c>
      <c r="N87" s="57" t="str">
        <f>"0833176532"</f>
        <v>0833176532</v>
      </c>
    </row>
    <row r="88" spans="1:14" x14ac:dyDescent="0.55000000000000004">
      <c r="A88" s="3">
        <v>82</v>
      </c>
      <c r="B88" s="19">
        <v>82</v>
      </c>
      <c r="C88" s="3" t="s">
        <v>5</v>
      </c>
      <c r="D88" s="58" t="str">
        <f>"1103705267474"</f>
        <v>1103705267474</v>
      </c>
      <c r="E88" s="58" t="s">
        <v>37</v>
      </c>
      <c r="F88" s="12" t="s">
        <v>706</v>
      </c>
      <c r="G88" s="12" t="s">
        <v>707</v>
      </c>
      <c r="H88" s="12" t="s">
        <v>708</v>
      </c>
      <c r="I88" s="12" t="s">
        <v>709</v>
      </c>
      <c r="J88" s="3" t="s">
        <v>16</v>
      </c>
      <c r="K88" s="5">
        <v>3</v>
      </c>
      <c r="L88" s="3" t="s">
        <v>86</v>
      </c>
      <c r="M88" s="23" t="s">
        <v>25</v>
      </c>
      <c r="N88" s="57" t="str">
        <f>"0811743336"</f>
        <v>0811743336</v>
      </c>
    </row>
    <row r="89" spans="1:14" x14ac:dyDescent="0.55000000000000004">
      <c r="A89" s="3">
        <v>83</v>
      </c>
      <c r="B89" s="19">
        <v>83</v>
      </c>
      <c r="C89" s="3" t="s">
        <v>5</v>
      </c>
      <c r="D89" s="58" t="str">
        <f>"1100401789257"</f>
        <v>1100401789257</v>
      </c>
      <c r="E89" s="58" t="s">
        <v>37</v>
      </c>
      <c r="F89" s="12" t="s">
        <v>710</v>
      </c>
      <c r="G89" s="12" t="s">
        <v>711</v>
      </c>
      <c r="H89" s="12" t="s">
        <v>712</v>
      </c>
      <c r="I89" s="12" t="s">
        <v>713</v>
      </c>
      <c r="J89" s="3" t="s">
        <v>16</v>
      </c>
      <c r="K89" s="5">
        <v>3</v>
      </c>
      <c r="L89" s="3" t="s">
        <v>86</v>
      </c>
      <c r="M89" s="23" t="s">
        <v>25</v>
      </c>
      <c r="N89" s="57" t="str">
        <f>"0956950236"</f>
        <v>0956950236</v>
      </c>
    </row>
    <row r="90" spans="1:14" x14ac:dyDescent="0.55000000000000004">
      <c r="A90" s="3">
        <v>84</v>
      </c>
      <c r="B90" s="19">
        <v>84</v>
      </c>
      <c r="C90" s="3" t="s">
        <v>5</v>
      </c>
      <c r="D90" s="58" t="str">
        <f>"1102200456465"</f>
        <v>1102200456465</v>
      </c>
      <c r="E90" s="58" t="s">
        <v>37</v>
      </c>
      <c r="F90" s="12" t="s">
        <v>714</v>
      </c>
      <c r="G90" s="12" t="s">
        <v>715</v>
      </c>
      <c r="H90" s="12" t="s">
        <v>716</v>
      </c>
      <c r="I90" s="12" t="s">
        <v>717</v>
      </c>
      <c r="J90" s="3" t="s">
        <v>16</v>
      </c>
      <c r="K90" s="5">
        <v>3</v>
      </c>
      <c r="L90" s="3" t="s">
        <v>86</v>
      </c>
      <c r="M90" s="23" t="s">
        <v>25</v>
      </c>
      <c r="N90" s="57" t="str">
        <f>"0839891642"</f>
        <v>0839891642</v>
      </c>
    </row>
    <row r="91" spans="1:14" x14ac:dyDescent="0.55000000000000004">
      <c r="A91" s="3">
        <v>85</v>
      </c>
      <c r="B91" s="19">
        <v>85</v>
      </c>
      <c r="C91" s="3" t="s">
        <v>5</v>
      </c>
      <c r="D91" s="58" t="str">
        <f>"1102004835866"</f>
        <v>1102004835866</v>
      </c>
      <c r="E91" s="58" t="s">
        <v>37</v>
      </c>
      <c r="F91" s="12" t="s">
        <v>718</v>
      </c>
      <c r="G91" s="12" t="s">
        <v>719</v>
      </c>
      <c r="H91" s="12" t="s">
        <v>720</v>
      </c>
      <c r="I91" s="12" t="s">
        <v>721</v>
      </c>
      <c r="J91" s="3" t="s">
        <v>16</v>
      </c>
      <c r="K91" s="5">
        <v>3</v>
      </c>
      <c r="L91" s="3" t="s">
        <v>86</v>
      </c>
      <c r="M91" s="23" t="s">
        <v>25</v>
      </c>
      <c r="N91" s="57" t="str">
        <f>"0866536289"</f>
        <v>0866536289</v>
      </c>
    </row>
    <row r="92" spans="1:14" x14ac:dyDescent="0.55000000000000004">
      <c r="A92" s="3">
        <v>86</v>
      </c>
      <c r="B92" s="19">
        <v>86</v>
      </c>
      <c r="C92" s="3" t="s">
        <v>8</v>
      </c>
      <c r="D92" s="58" t="str">
        <f>"1104800037309"</f>
        <v>1104800037309</v>
      </c>
      <c r="E92" s="58" t="s">
        <v>37</v>
      </c>
      <c r="F92" s="12" t="s">
        <v>722</v>
      </c>
      <c r="G92" s="12" t="s">
        <v>723</v>
      </c>
      <c r="H92" s="12" t="s">
        <v>724</v>
      </c>
      <c r="I92" s="12" t="s">
        <v>725</v>
      </c>
      <c r="J92" s="3" t="s">
        <v>16</v>
      </c>
      <c r="K92" s="5">
        <v>3</v>
      </c>
      <c r="L92" s="3" t="s">
        <v>86</v>
      </c>
      <c r="M92" s="23" t="s">
        <v>25</v>
      </c>
      <c r="N92" s="57" t="str">
        <f>"0873365391"</f>
        <v>0873365391</v>
      </c>
    </row>
    <row r="93" spans="1:14" x14ac:dyDescent="0.55000000000000004">
      <c r="A93" s="3">
        <v>87</v>
      </c>
      <c r="B93" s="19">
        <v>87</v>
      </c>
      <c r="C93" s="3" t="s">
        <v>5</v>
      </c>
      <c r="D93" s="58" t="str">
        <f>"1100401877838"</f>
        <v>1100401877838</v>
      </c>
      <c r="E93" s="58" t="s">
        <v>37</v>
      </c>
      <c r="F93" s="12" t="s">
        <v>726</v>
      </c>
      <c r="G93" s="12" t="s">
        <v>727</v>
      </c>
      <c r="H93" s="12" t="s">
        <v>728</v>
      </c>
      <c r="I93" s="12" t="s">
        <v>729</v>
      </c>
      <c r="J93" s="3" t="s">
        <v>16</v>
      </c>
      <c r="K93" s="5">
        <v>3</v>
      </c>
      <c r="L93" s="3" t="s">
        <v>86</v>
      </c>
      <c r="M93" s="23" t="s">
        <v>25</v>
      </c>
      <c r="N93" s="57" t="str">
        <f>"0814235231"</f>
        <v>0814235231</v>
      </c>
    </row>
    <row r="94" spans="1:14" x14ac:dyDescent="0.55000000000000004">
      <c r="A94" s="3">
        <v>88</v>
      </c>
      <c r="B94" s="19">
        <v>88</v>
      </c>
      <c r="C94" s="3" t="s">
        <v>8</v>
      </c>
      <c r="D94" s="58" t="str">
        <f>"1102170242942"</f>
        <v>1102170242942</v>
      </c>
      <c r="E94" s="58" t="s">
        <v>38</v>
      </c>
      <c r="F94" s="12" t="s">
        <v>730</v>
      </c>
      <c r="G94" s="12" t="s">
        <v>731</v>
      </c>
      <c r="H94" s="12" t="s">
        <v>732</v>
      </c>
      <c r="I94" s="12" t="s">
        <v>733</v>
      </c>
      <c r="J94" s="3" t="s">
        <v>8</v>
      </c>
      <c r="K94" s="5">
        <v>3</v>
      </c>
      <c r="L94" s="3" t="s">
        <v>86</v>
      </c>
      <c r="M94" s="23" t="s">
        <v>25</v>
      </c>
      <c r="N94" s="57" t="str">
        <f>"0621516554"</f>
        <v>0621516554</v>
      </c>
    </row>
    <row r="95" spans="1:14" x14ac:dyDescent="0.55000000000000004">
      <c r="A95" s="3">
        <v>89</v>
      </c>
      <c r="B95" s="19">
        <v>89</v>
      </c>
      <c r="C95" s="3" t="s">
        <v>8</v>
      </c>
      <c r="D95" s="58" t="str">
        <f>"1102170237353"</f>
        <v>1102170237353</v>
      </c>
      <c r="E95" s="58" t="s">
        <v>37</v>
      </c>
      <c r="F95" s="12" t="s">
        <v>734</v>
      </c>
      <c r="G95" s="12" t="s">
        <v>735</v>
      </c>
      <c r="H95" s="12" t="s">
        <v>736</v>
      </c>
      <c r="I95" s="12" t="s">
        <v>737</v>
      </c>
      <c r="J95" s="3" t="s">
        <v>16</v>
      </c>
      <c r="K95" s="5">
        <v>3</v>
      </c>
      <c r="L95" s="3" t="s">
        <v>86</v>
      </c>
      <c r="M95" s="23" t="s">
        <v>25</v>
      </c>
      <c r="N95" s="57" t="str">
        <f>"0832289556"</f>
        <v>0832289556</v>
      </c>
    </row>
    <row r="96" spans="1:14" x14ac:dyDescent="0.55000000000000004">
      <c r="A96" s="3">
        <v>90</v>
      </c>
      <c r="B96" s="19">
        <v>90</v>
      </c>
      <c r="C96" s="3" t="s">
        <v>5</v>
      </c>
      <c r="D96" s="58" t="str">
        <f>"1102004811975"</f>
        <v>1102004811975</v>
      </c>
      <c r="E96" s="58" t="s">
        <v>37</v>
      </c>
      <c r="F96" s="12" t="s">
        <v>738</v>
      </c>
      <c r="G96" s="12" t="s">
        <v>739</v>
      </c>
      <c r="H96" s="12" t="s">
        <v>740</v>
      </c>
      <c r="I96" s="12" t="s">
        <v>741</v>
      </c>
      <c r="J96" s="3" t="s">
        <v>16</v>
      </c>
      <c r="K96" s="5">
        <v>3</v>
      </c>
      <c r="L96" s="3" t="s">
        <v>86</v>
      </c>
      <c r="M96" s="23" t="s">
        <v>25</v>
      </c>
      <c r="N96" s="57" t="str">
        <f>"0875042626"</f>
        <v>0875042626</v>
      </c>
    </row>
    <row r="97" spans="1:14" x14ac:dyDescent="0.55000000000000004">
      <c r="A97" s="3">
        <v>91</v>
      </c>
      <c r="B97" s="19">
        <v>91</v>
      </c>
      <c r="C97" s="3" t="s">
        <v>5</v>
      </c>
      <c r="D97" s="58" t="str">
        <f>"1102170234591"</f>
        <v>1102170234591</v>
      </c>
      <c r="E97" s="58" t="s">
        <v>37</v>
      </c>
      <c r="F97" s="12" t="s">
        <v>742</v>
      </c>
      <c r="G97" s="12" t="s">
        <v>743</v>
      </c>
      <c r="H97" s="12" t="s">
        <v>744</v>
      </c>
      <c r="I97" s="12" t="s">
        <v>745</v>
      </c>
      <c r="J97" s="3" t="s">
        <v>16</v>
      </c>
      <c r="K97" s="5">
        <v>3</v>
      </c>
      <c r="L97" s="3" t="s">
        <v>86</v>
      </c>
      <c r="M97" s="23" t="s">
        <v>25</v>
      </c>
      <c r="N97" s="57" t="str">
        <f>"0825989169"</f>
        <v>0825989169</v>
      </c>
    </row>
    <row r="98" spans="1:14" x14ac:dyDescent="0.55000000000000004">
      <c r="A98" s="3">
        <v>92</v>
      </c>
      <c r="B98" s="19">
        <v>92</v>
      </c>
      <c r="C98" s="3" t="s">
        <v>8</v>
      </c>
      <c r="D98" s="58" t="str">
        <f>"1129902557756"</f>
        <v>1129902557756</v>
      </c>
      <c r="E98" s="58" t="s">
        <v>37</v>
      </c>
      <c r="F98" s="12" t="s">
        <v>746</v>
      </c>
      <c r="G98" s="12" t="s">
        <v>747</v>
      </c>
      <c r="H98" s="12" t="s">
        <v>748</v>
      </c>
      <c r="I98" s="12" t="s">
        <v>749</v>
      </c>
      <c r="J98" s="3" t="s">
        <v>16</v>
      </c>
      <c r="K98" s="5">
        <v>3</v>
      </c>
      <c r="L98" s="3" t="s">
        <v>86</v>
      </c>
      <c r="M98" s="23" t="s">
        <v>25</v>
      </c>
      <c r="N98" s="57" t="str">
        <f>"0813748435"</f>
        <v>0813748435</v>
      </c>
    </row>
    <row r="99" spans="1:14" x14ac:dyDescent="0.55000000000000004">
      <c r="A99" s="3">
        <v>93</v>
      </c>
      <c r="B99" s="19">
        <v>93</v>
      </c>
      <c r="C99" s="3" t="s">
        <v>5</v>
      </c>
      <c r="D99" s="58" t="str">
        <f>"1101501590518"</f>
        <v>1101501590518</v>
      </c>
      <c r="E99" s="58" t="s">
        <v>38</v>
      </c>
      <c r="F99" s="12" t="s">
        <v>750</v>
      </c>
      <c r="G99" s="12" t="s">
        <v>751</v>
      </c>
      <c r="H99" s="12" t="s">
        <v>752</v>
      </c>
      <c r="I99" s="12" t="s">
        <v>753</v>
      </c>
      <c r="J99" s="3" t="s">
        <v>8</v>
      </c>
      <c r="K99" s="5">
        <v>3</v>
      </c>
      <c r="L99" s="3" t="s">
        <v>86</v>
      </c>
      <c r="M99" s="23" t="s">
        <v>25</v>
      </c>
      <c r="N99" s="57" t="str">
        <f>"0863627170"</f>
        <v>0863627170</v>
      </c>
    </row>
    <row r="100" spans="1:14" x14ac:dyDescent="0.55000000000000004">
      <c r="A100" s="3">
        <v>94</v>
      </c>
      <c r="B100" s="19">
        <v>94</v>
      </c>
      <c r="C100" s="3" t="s">
        <v>5</v>
      </c>
      <c r="D100" s="58" t="str">
        <f>"1102300178921"</f>
        <v>1102300178921</v>
      </c>
      <c r="E100" s="58" t="s">
        <v>37</v>
      </c>
      <c r="F100" s="12" t="s">
        <v>754</v>
      </c>
      <c r="G100" s="12" t="s">
        <v>755</v>
      </c>
      <c r="H100" s="12" t="s">
        <v>756</v>
      </c>
      <c r="I100" s="12" t="s">
        <v>757</v>
      </c>
      <c r="J100" s="3" t="s">
        <v>16</v>
      </c>
      <c r="K100" s="5">
        <v>3</v>
      </c>
      <c r="L100" s="3" t="s">
        <v>86</v>
      </c>
      <c r="M100" s="23" t="s">
        <v>25</v>
      </c>
      <c r="N100" s="57" t="str">
        <f>"0843877346"</f>
        <v>0843877346</v>
      </c>
    </row>
    <row r="101" spans="1:14" x14ac:dyDescent="0.55000000000000004">
      <c r="A101" s="3">
        <v>95</v>
      </c>
      <c r="B101" s="19">
        <v>95</v>
      </c>
      <c r="C101" s="3" t="s">
        <v>5</v>
      </c>
      <c r="D101" s="58" t="str">
        <f>"1102200456392"</f>
        <v>1102200456392</v>
      </c>
      <c r="E101" s="58" t="s">
        <v>38</v>
      </c>
      <c r="F101" s="12" t="s">
        <v>758</v>
      </c>
      <c r="G101" s="12" t="s">
        <v>759</v>
      </c>
      <c r="H101" s="12" t="s">
        <v>760</v>
      </c>
      <c r="I101" s="12" t="s">
        <v>761</v>
      </c>
      <c r="J101" s="3" t="s">
        <v>8</v>
      </c>
      <c r="K101" s="5">
        <v>3</v>
      </c>
      <c r="L101" s="3" t="s">
        <v>86</v>
      </c>
      <c r="M101" s="23" t="s">
        <v>25</v>
      </c>
      <c r="N101" s="57" t="str">
        <f>"0626356244"</f>
        <v>0626356244</v>
      </c>
    </row>
    <row r="102" spans="1:14" x14ac:dyDescent="0.55000000000000004">
      <c r="A102" s="3">
        <v>96</v>
      </c>
      <c r="B102" s="19">
        <v>96</v>
      </c>
      <c r="C102" s="3" t="s">
        <v>5</v>
      </c>
      <c r="D102" s="58" t="str">
        <f>"1102200453610"</f>
        <v>1102200453610</v>
      </c>
      <c r="E102" s="58" t="s">
        <v>37</v>
      </c>
      <c r="F102" s="12" t="s">
        <v>762</v>
      </c>
      <c r="G102" s="12" t="s">
        <v>763</v>
      </c>
      <c r="H102" s="12" t="s">
        <v>764</v>
      </c>
      <c r="I102" s="12" t="s">
        <v>765</v>
      </c>
      <c r="J102" s="3" t="s">
        <v>16</v>
      </c>
      <c r="K102" s="5">
        <v>3</v>
      </c>
      <c r="L102" s="3" t="s">
        <v>86</v>
      </c>
      <c r="M102" s="23" t="s">
        <v>25</v>
      </c>
      <c r="N102" s="57" t="str">
        <f>"0925587888"</f>
        <v>0925587888</v>
      </c>
    </row>
    <row r="103" spans="1:14" x14ac:dyDescent="0.55000000000000004">
      <c r="A103" s="3">
        <v>97</v>
      </c>
      <c r="B103" s="19">
        <v>97</v>
      </c>
      <c r="C103" s="3" t="s">
        <v>5</v>
      </c>
      <c r="D103" s="58" t="str">
        <f>"1102500162891"</f>
        <v>1102500162891</v>
      </c>
      <c r="E103" s="58" t="s">
        <v>37</v>
      </c>
      <c r="F103" s="12" t="s">
        <v>766</v>
      </c>
      <c r="G103" s="12" t="s">
        <v>767</v>
      </c>
      <c r="H103" s="12" t="s">
        <v>768</v>
      </c>
      <c r="I103" s="12" t="s">
        <v>769</v>
      </c>
      <c r="J103" s="3" t="s">
        <v>16</v>
      </c>
      <c r="K103" s="5">
        <v>3</v>
      </c>
      <c r="L103" s="3" t="s">
        <v>86</v>
      </c>
      <c r="M103" s="23" t="s">
        <v>25</v>
      </c>
      <c r="N103" s="57" t="str">
        <f>"0891119219"</f>
        <v>0891119219</v>
      </c>
    </row>
    <row r="104" spans="1:14" x14ac:dyDescent="0.55000000000000004">
      <c r="A104" s="3">
        <v>98</v>
      </c>
      <c r="B104" s="19">
        <v>98</v>
      </c>
      <c r="C104" s="3" t="s">
        <v>5</v>
      </c>
      <c r="D104" s="58" t="str">
        <f>"1104000396282"</f>
        <v>1104000396282</v>
      </c>
      <c r="E104" s="58" t="s">
        <v>38</v>
      </c>
      <c r="F104" s="12" t="s">
        <v>412</v>
      </c>
      <c r="G104" s="12" t="s">
        <v>770</v>
      </c>
      <c r="H104" s="12" t="s">
        <v>771</v>
      </c>
      <c r="I104" s="12" t="s">
        <v>772</v>
      </c>
      <c r="J104" s="3" t="s">
        <v>8</v>
      </c>
      <c r="K104" s="5">
        <v>3</v>
      </c>
      <c r="L104" s="3" t="s">
        <v>86</v>
      </c>
      <c r="M104" s="23" t="s">
        <v>25</v>
      </c>
      <c r="N104" s="57" t="str">
        <f>"0851411284"</f>
        <v>0851411284</v>
      </c>
    </row>
    <row r="105" spans="1:14" x14ac:dyDescent="0.55000000000000004">
      <c r="A105" s="3">
        <v>99</v>
      </c>
      <c r="B105" s="19">
        <v>99</v>
      </c>
      <c r="C105" s="3" t="s">
        <v>5</v>
      </c>
      <c r="D105" s="58" t="str">
        <f>"1103705318397"</f>
        <v>1103705318397</v>
      </c>
      <c r="E105" s="58" t="s">
        <v>38</v>
      </c>
      <c r="F105" s="12" t="s">
        <v>773</v>
      </c>
      <c r="G105" s="12" t="s">
        <v>774</v>
      </c>
      <c r="H105" s="12" t="s">
        <v>775</v>
      </c>
      <c r="I105" s="12" t="s">
        <v>776</v>
      </c>
      <c r="J105" s="3" t="s">
        <v>8</v>
      </c>
      <c r="K105" s="5">
        <v>3</v>
      </c>
      <c r="L105" s="3" t="s">
        <v>86</v>
      </c>
      <c r="M105" s="23" t="s">
        <v>25</v>
      </c>
      <c r="N105" s="57" t="str">
        <f>"0894300255"</f>
        <v>0894300255</v>
      </c>
    </row>
    <row r="106" spans="1:14" x14ac:dyDescent="0.55000000000000004">
      <c r="A106" s="3">
        <v>100</v>
      </c>
      <c r="B106" s="19">
        <v>100</v>
      </c>
      <c r="C106" s="3" t="s">
        <v>5</v>
      </c>
      <c r="D106" s="58" t="str">
        <f>"1104000403653"</f>
        <v>1104000403653</v>
      </c>
      <c r="E106" s="58" t="s">
        <v>38</v>
      </c>
      <c r="F106" s="12" t="s">
        <v>777</v>
      </c>
      <c r="G106" s="12" t="s">
        <v>778</v>
      </c>
      <c r="H106" s="12" t="s">
        <v>779</v>
      </c>
      <c r="I106" s="12" t="s">
        <v>780</v>
      </c>
      <c r="J106" s="3" t="s">
        <v>8</v>
      </c>
      <c r="K106" s="5">
        <v>3</v>
      </c>
      <c r="L106" s="3" t="s">
        <v>86</v>
      </c>
      <c r="M106" s="23" t="s">
        <v>25</v>
      </c>
      <c r="N106" s="57" t="str">
        <f>"0896912707"</f>
        <v>0896912707</v>
      </c>
    </row>
    <row r="107" spans="1:14" x14ac:dyDescent="0.55000000000000004">
      <c r="A107" s="3">
        <v>101</v>
      </c>
      <c r="B107" s="19">
        <v>101</v>
      </c>
      <c r="C107" s="3" t="s">
        <v>5</v>
      </c>
      <c r="D107" s="58" t="str">
        <f>"1103705257746"</f>
        <v>1103705257746</v>
      </c>
      <c r="E107" s="58" t="s">
        <v>38</v>
      </c>
      <c r="F107" s="12" t="s">
        <v>781</v>
      </c>
      <c r="G107" s="12" t="s">
        <v>782</v>
      </c>
      <c r="H107" s="12" t="s">
        <v>783</v>
      </c>
      <c r="I107" s="12" t="s">
        <v>784</v>
      </c>
      <c r="J107" s="3" t="s">
        <v>8</v>
      </c>
      <c r="K107" s="5">
        <v>3</v>
      </c>
      <c r="L107" s="3" t="s">
        <v>86</v>
      </c>
      <c r="M107" s="23" t="s">
        <v>25</v>
      </c>
      <c r="N107" s="57" t="str">
        <f>"0831332613"</f>
        <v>0831332613</v>
      </c>
    </row>
    <row r="108" spans="1:14" x14ac:dyDescent="0.55000000000000004">
      <c r="A108" s="3">
        <v>102</v>
      </c>
      <c r="B108" s="19">
        <v>102</v>
      </c>
      <c r="C108" s="3" t="s">
        <v>8</v>
      </c>
      <c r="D108" s="58" t="str">
        <f>"1102004803832"</f>
        <v>1102004803832</v>
      </c>
      <c r="E108" s="58" t="s">
        <v>38</v>
      </c>
      <c r="F108" s="12" t="s">
        <v>159</v>
      </c>
      <c r="G108" s="12" t="s">
        <v>785</v>
      </c>
      <c r="H108" s="12" t="s">
        <v>161</v>
      </c>
      <c r="I108" s="12" t="s">
        <v>786</v>
      </c>
      <c r="J108" s="3" t="s">
        <v>8</v>
      </c>
      <c r="K108" s="5">
        <v>3</v>
      </c>
      <c r="L108" s="3" t="s">
        <v>86</v>
      </c>
      <c r="M108" s="23" t="s">
        <v>25</v>
      </c>
      <c r="N108" s="57" t="str">
        <f>"0832245449"</f>
        <v>0832245449</v>
      </c>
    </row>
    <row r="109" spans="1:14" x14ac:dyDescent="0.55000000000000004">
      <c r="A109" s="3">
        <v>103</v>
      </c>
      <c r="B109" s="19">
        <v>103</v>
      </c>
      <c r="C109" s="3" t="s">
        <v>5</v>
      </c>
      <c r="D109" s="58" t="str">
        <f>"1102500163668"</f>
        <v>1102500163668</v>
      </c>
      <c r="E109" s="58" t="s">
        <v>37</v>
      </c>
      <c r="F109" s="12" t="s">
        <v>787</v>
      </c>
      <c r="G109" s="12" t="s">
        <v>788</v>
      </c>
      <c r="H109" s="12" t="s">
        <v>789</v>
      </c>
      <c r="I109" s="12" t="s">
        <v>790</v>
      </c>
      <c r="J109" s="3" t="s">
        <v>16</v>
      </c>
      <c r="K109" s="5">
        <v>3</v>
      </c>
      <c r="L109" s="3" t="s">
        <v>86</v>
      </c>
      <c r="M109" s="23" t="s">
        <v>25</v>
      </c>
      <c r="N109" s="57" t="str">
        <f>"0865219364"</f>
        <v>0865219364</v>
      </c>
    </row>
    <row r="110" spans="1:14" x14ac:dyDescent="0.55000000000000004">
      <c r="A110" s="3">
        <v>104</v>
      </c>
      <c r="B110" s="19">
        <v>104</v>
      </c>
      <c r="C110" s="3" t="s">
        <v>5</v>
      </c>
      <c r="D110" s="58" t="str">
        <f>"1102200456287"</f>
        <v>1102200456287</v>
      </c>
      <c r="E110" s="58" t="s">
        <v>38</v>
      </c>
      <c r="F110" s="12" t="s">
        <v>791</v>
      </c>
      <c r="G110" s="12" t="s">
        <v>792</v>
      </c>
      <c r="H110" s="12" t="s">
        <v>793</v>
      </c>
      <c r="I110" s="12" t="s">
        <v>794</v>
      </c>
      <c r="J110" s="3" t="s">
        <v>8</v>
      </c>
      <c r="K110" s="5">
        <v>3</v>
      </c>
      <c r="L110" s="3" t="s">
        <v>86</v>
      </c>
      <c r="M110" s="23" t="s">
        <v>25</v>
      </c>
      <c r="N110" s="57" t="str">
        <f>"0927781616"</f>
        <v>0927781616</v>
      </c>
    </row>
    <row r="111" spans="1:14" x14ac:dyDescent="0.55000000000000004">
      <c r="A111" s="3">
        <v>105</v>
      </c>
      <c r="B111" s="19">
        <v>105</v>
      </c>
      <c r="C111" s="3" t="s">
        <v>5</v>
      </c>
      <c r="D111" s="58" t="str">
        <f>"1102004777602"</f>
        <v>1102004777602</v>
      </c>
      <c r="E111" s="58" t="s">
        <v>37</v>
      </c>
      <c r="F111" s="12" t="s">
        <v>795</v>
      </c>
      <c r="G111" s="12" t="s">
        <v>796</v>
      </c>
      <c r="H111" s="12" t="s">
        <v>797</v>
      </c>
      <c r="I111" s="12" t="s">
        <v>798</v>
      </c>
      <c r="J111" s="3" t="s">
        <v>16</v>
      </c>
      <c r="K111" s="5">
        <v>3</v>
      </c>
      <c r="L111" s="3" t="s">
        <v>86</v>
      </c>
      <c r="M111" s="23" t="s">
        <v>25</v>
      </c>
      <c r="N111" s="57" t="str">
        <f>"0819032093"</f>
        <v>0819032093</v>
      </c>
    </row>
    <row r="112" spans="1:14" x14ac:dyDescent="0.55000000000000004">
      <c r="A112" s="3">
        <v>106</v>
      </c>
      <c r="B112" s="19">
        <v>106</v>
      </c>
      <c r="C112" s="3" t="s">
        <v>5</v>
      </c>
      <c r="D112" s="58" t="str">
        <f>"1749700232125"</f>
        <v>1749700232125</v>
      </c>
      <c r="E112" s="58" t="s">
        <v>38</v>
      </c>
      <c r="F112" s="12" t="s">
        <v>799</v>
      </c>
      <c r="G112" s="12" t="s">
        <v>800</v>
      </c>
      <c r="H112" s="12" t="s">
        <v>801</v>
      </c>
      <c r="I112" s="12" t="s">
        <v>802</v>
      </c>
      <c r="J112" s="3" t="s">
        <v>8</v>
      </c>
      <c r="K112" s="5">
        <v>3</v>
      </c>
      <c r="L112" s="3" t="s">
        <v>86</v>
      </c>
      <c r="M112" s="23" t="s">
        <v>25</v>
      </c>
      <c r="N112" s="57" t="str">
        <f>"0813473162"</f>
        <v>0813473162</v>
      </c>
    </row>
    <row r="113" spans="1:14" x14ac:dyDescent="0.55000000000000004">
      <c r="A113" s="3">
        <v>107</v>
      </c>
      <c r="B113" s="19">
        <v>107</v>
      </c>
      <c r="C113" s="3" t="s">
        <v>5</v>
      </c>
      <c r="D113" s="58" t="str">
        <f>"1103705306267"</f>
        <v>1103705306267</v>
      </c>
      <c r="E113" s="58" t="s">
        <v>37</v>
      </c>
      <c r="F113" s="12" t="s">
        <v>803</v>
      </c>
      <c r="G113" s="12" t="s">
        <v>804</v>
      </c>
      <c r="H113" s="12" t="s">
        <v>805</v>
      </c>
      <c r="I113" s="12" t="s">
        <v>806</v>
      </c>
      <c r="J113" s="3" t="s">
        <v>16</v>
      </c>
      <c r="K113" s="5">
        <v>3</v>
      </c>
      <c r="L113" s="3" t="s">
        <v>86</v>
      </c>
      <c r="M113" s="23" t="s">
        <v>25</v>
      </c>
      <c r="N113" s="57" t="str">
        <f>"0826542646"</f>
        <v>0826542646</v>
      </c>
    </row>
    <row r="114" spans="1:14" x14ac:dyDescent="0.55000000000000004">
      <c r="A114" s="3">
        <v>108</v>
      </c>
      <c r="B114" s="19">
        <v>108</v>
      </c>
      <c r="C114" s="3" t="s">
        <v>5</v>
      </c>
      <c r="D114" s="58" t="str">
        <f>"1102004794761"</f>
        <v>1102004794761</v>
      </c>
      <c r="E114" s="58" t="s">
        <v>37</v>
      </c>
      <c r="F114" s="12" t="s">
        <v>807</v>
      </c>
      <c r="G114" s="12" t="s">
        <v>808</v>
      </c>
      <c r="H114" s="12" t="s">
        <v>809</v>
      </c>
      <c r="I114" s="12" t="s">
        <v>810</v>
      </c>
      <c r="J114" s="3" t="s">
        <v>16</v>
      </c>
      <c r="K114" s="5">
        <v>3</v>
      </c>
      <c r="L114" s="3" t="s">
        <v>86</v>
      </c>
      <c r="M114" s="23" t="s">
        <v>25</v>
      </c>
      <c r="N114" s="57" t="str">
        <f>"0936355655"</f>
        <v>0936355655</v>
      </c>
    </row>
    <row r="115" spans="1:14" x14ac:dyDescent="0.55000000000000004">
      <c r="A115" s="3">
        <v>109</v>
      </c>
      <c r="B115" s="19">
        <v>109</v>
      </c>
      <c r="C115" s="3" t="s">
        <v>5</v>
      </c>
      <c r="D115" s="58" t="str">
        <f>"1100801801688"</f>
        <v>1100801801688</v>
      </c>
      <c r="E115" s="58" t="s">
        <v>37</v>
      </c>
      <c r="F115" s="12" t="s">
        <v>811</v>
      </c>
      <c r="G115" s="12" t="s">
        <v>812</v>
      </c>
      <c r="H115" s="12" t="s">
        <v>813</v>
      </c>
      <c r="I115" s="12" t="s">
        <v>814</v>
      </c>
      <c r="J115" s="3" t="s">
        <v>16</v>
      </c>
      <c r="K115" s="5">
        <v>3</v>
      </c>
      <c r="L115" s="3" t="s">
        <v>86</v>
      </c>
      <c r="M115" s="23" t="s">
        <v>25</v>
      </c>
      <c r="N115" s="57" t="str">
        <f>"0839639355"</f>
        <v>0839639355</v>
      </c>
    </row>
    <row r="116" spans="1:14" x14ac:dyDescent="0.55000000000000004">
      <c r="A116" s="3">
        <v>110</v>
      </c>
      <c r="B116" s="19">
        <v>110</v>
      </c>
      <c r="C116" s="3" t="s">
        <v>5</v>
      </c>
      <c r="D116" s="58" t="str">
        <f>"1102800158341"</f>
        <v>1102800158341</v>
      </c>
      <c r="E116" s="58" t="s">
        <v>38</v>
      </c>
      <c r="F116" s="12" t="s">
        <v>815</v>
      </c>
      <c r="G116" s="12" t="s">
        <v>816</v>
      </c>
      <c r="H116" s="12" t="s">
        <v>817</v>
      </c>
      <c r="I116" s="12" t="s">
        <v>818</v>
      </c>
      <c r="J116" s="3" t="s">
        <v>8</v>
      </c>
      <c r="K116" s="5">
        <v>3</v>
      </c>
      <c r="L116" s="3" t="s">
        <v>86</v>
      </c>
      <c r="M116" s="23" t="s">
        <v>25</v>
      </c>
      <c r="N116" s="57" t="str">
        <f>"0982464014"</f>
        <v>0982464014</v>
      </c>
    </row>
    <row r="117" spans="1:14" x14ac:dyDescent="0.55000000000000004">
      <c r="A117" s="3">
        <v>111</v>
      </c>
      <c r="B117" s="19">
        <v>111</v>
      </c>
      <c r="C117" s="3" t="s">
        <v>5</v>
      </c>
      <c r="D117" s="58" t="str">
        <f>"1129902561907"</f>
        <v>1129902561907</v>
      </c>
      <c r="E117" s="58" t="s">
        <v>38</v>
      </c>
      <c r="F117" s="12" t="s">
        <v>202</v>
      </c>
      <c r="G117" s="12" t="s">
        <v>819</v>
      </c>
      <c r="H117" s="12" t="s">
        <v>820</v>
      </c>
      <c r="I117" s="12" t="s">
        <v>821</v>
      </c>
      <c r="J117" s="3" t="s">
        <v>8</v>
      </c>
      <c r="K117" s="5">
        <v>3</v>
      </c>
      <c r="L117" s="3" t="s">
        <v>86</v>
      </c>
      <c r="M117" s="23" t="s">
        <v>25</v>
      </c>
      <c r="N117" s="57" t="str">
        <f>"0954416665"</f>
        <v>0954416665</v>
      </c>
    </row>
    <row r="118" spans="1:14" x14ac:dyDescent="0.55000000000000004">
      <c r="A118" s="3">
        <v>112</v>
      </c>
      <c r="B118" s="19">
        <v>112</v>
      </c>
      <c r="C118" s="3" t="s">
        <v>5</v>
      </c>
      <c r="D118" s="58" t="str">
        <f>"1102200447482"</f>
        <v>1102200447482</v>
      </c>
      <c r="E118" s="58" t="s">
        <v>37</v>
      </c>
      <c r="F118" s="12" t="s">
        <v>822</v>
      </c>
      <c r="G118" s="12" t="s">
        <v>823</v>
      </c>
      <c r="H118" s="12" t="s">
        <v>824</v>
      </c>
      <c r="I118" s="12" t="s">
        <v>825</v>
      </c>
      <c r="J118" s="3" t="s">
        <v>16</v>
      </c>
      <c r="K118" s="5">
        <v>3</v>
      </c>
      <c r="L118" s="3" t="s">
        <v>86</v>
      </c>
      <c r="M118" s="23" t="s">
        <v>25</v>
      </c>
      <c r="N118" s="57" t="str">
        <f>"0936654228"</f>
        <v>0936654228</v>
      </c>
    </row>
    <row r="119" spans="1:14" x14ac:dyDescent="0.55000000000000004">
      <c r="A119" s="3">
        <v>113</v>
      </c>
      <c r="B119" s="19">
        <v>113</v>
      </c>
      <c r="C119" s="3" t="s">
        <v>5</v>
      </c>
      <c r="D119" s="58" t="str">
        <f>"1102170241563"</f>
        <v>1102170241563</v>
      </c>
      <c r="E119" s="58" t="s">
        <v>37</v>
      </c>
      <c r="F119" s="12" t="s">
        <v>826</v>
      </c>
      <c r="G119" s="12" t="s">
        <v>827</v>
      </c>
      <c r="H119" s="12" t="s">
        <v>828</v>
      </c>
      <c r="I119" s="12" t="s">
        <v>829</v>
      </c>
      <c r="J119" s="3" t="s">
        <v>16</v>
      </c>
      <c r="K119" s="5">
        <v>3</v>
      </c>
      <c r="L119" s="3" t="s">
        <v>86</v>
      </c>
      <c r="M119" s="23" t="s">
        <v>25</v>
      </c>
      <c r="N119" s="57" t="str">
        <f>"0813095433"</f>
        <v>0813095433</v>
      </c>
    </row>
    <row r="120" spans="1:14" x14ac:dyDescent="0.55000000000000004">
      <c r="A120" s="3">
        <v>114</v>
      </c>
      <c r="B120" s="19">
        <v>114</v>
      </c>
      <c r="C120" s="3" t="s">
        <v>5</v>
      </c>
      <c r="D120" s="58" t="str">
        <f>"1103000324094"</f>
        <v>1103000324094</v>
      </c>
      <c r="E120" s="58" t="s">
        <v>37</v>
      </c>
      <c r="F120" s="12" t="s">
        <v>830</v>
      </c>
      <c r="G120" s="12" t="s">
        <v>831</v>
      </c>
      <c r="H120" s="12" t="s">
        <v>832</v>
      </c>
      <c r="I120" s="12" t="s">
        <v>833</v>
      </c>
      <c r="J120" s="3" t="s">
        <v>16</v>
      </c>
      <c r="K120" s="5">
        <v>3</v>
      </c>
      <c r="L120" s="3" t="s">
        <v>86</v>
      </c>
      <c r="M120" s="23" t="s">
        <v>25</v>
      </c>
      <c r="N120" s="57" t="str">
        <f>"0846509022"</f>
        <v>0846509022</v>
      </c>
    </row>
    <row r="121" spans="1:14" x14ac:dyDescent="0.55000000000000004">
      <c r="A121" s="3">
        <v>115</v>
      </c>
      <c r="B121" s="19">
        <v>115</v>
      </c>
      <c r="C121" s="3" t="s">
        <v>5</v>
      </c>
      <c r="D121" s="58" t="str">
        <f>"1102004863509"</f>
        <v>1102004863509</v>
      </c>
      <c r="E121" s="58" t="s">
        <v>38</v>
      </c>
      <c r="F121" s="12" t="s">
        <v>834</v>
      </c>
      <c r="G121" s="12" t="s">
        <v>835</v>
      </c>
      <c r="H121" s="12" t="s">
        <v>836</v>
      </c>
      <c r="I121" s="12" t="s">
        <v>837</v>
      </c>
      <c r="J121" s="3" t="s">
        <v>8</v>
      </c>
      <c r="K121" s="5">
        <v>3</v>
      </c>
      <c r="L121" s="3" t="s">
        <v>86</v>
      </c>
      <c r="M121" s="23" t="s">
        <v>25</v>
      </c>
      <c r="N121" s="57" t="str">
        <f>"0817204689"</f>
        <v>0817204689</v>
      </c>
    </row>
    <row r="122" spans="1:14" x14ac:dyDescent="0.55000000000000004">
      <c r="A122" s="3">
        <v>116</v>
      </c>
      <c r="B122" s="19">
        <v>116</v>
      </c>
      <c r="C122" s="3" t="s">
        <v>5</v>
      </c>
      <c r="D122" s="58" t="str">
        <f>"1129701709371"</f>
        <v>1129701709371</v>
      </c>
      <c r="E122" s="58" t="s">
        <v>38</v>
      </c>
      <c r="F122" s="12" t="s">
        <v>838</v>
      </c>
      <c r="G122" s="12" t="s">
        <v>839</v>
      </c>
      <c r="H122" s="12" t="s">
        <v>840</v>
      </c>
      <c r="I122" s="12" t="s">
        <v>841</v>
      </c>
      <c r="J122" s="3" t="s">
        <v>8</v>
      </c>
      <c r="K122" s="5">
        <v>3</v>
      </c>
      <c r="L122" s="3" t="s">
        <v>86</v>
      </c>
      <c r="M122" s="23" t="s">
        <v>25</v>
      </c>
      <c r="N122" s="57" t="str">
        <f>"0941792354"</f>
        <v>0941792354</v>
      </c>
    </row>
    <row r="123" spans="1:14" x14ac:dyDescent="0.55000000000000004">
      <c r="A123" s="3">
        <v>117</v>
      </c>
      <c r="B123" s="19">
        <v>117</v>
      </c>
      <c r="C123" s="3" t="s">
        <v>5</v>
      </c>
      <c r="D123" s="58" t="str">
        <f>"1102004822217"</f>
        <v>1102004822217</v>
      </c>
      <c r="E123" s="58" t="s">
        <v>38</v>
      </c>
      <c r="F123" s="12" t="s">
        <v>842</v>
      </c>
      <c r="G123" s="12" t="s">
        <v>843</v>
      </c>
      <c r="H123" s="12" t="s">
        <v>844</v>
      </c>
      <c r="I123" s="12" t="s">
        <v>845</v>
      </c>
      <c r="J123" s="3" t="s">
        <v>8</v>
      </c>
      <c r="K123" s="5">
        <v>3</v>
      </c>
      <c r="L123" s="3" t="s">
        <v>86</v>
      </c>
      <c r="M123" s="23" t="s">
        <v>25</v>
      </c>
      <c r="N123" s="57" t="str">
        <f>"0908905659"</f>
        <v>0908905659</v>
      </c>
    </row>
    <row r="124" spans="1:14" x14ac:dyDescent="0.55000000000000004">
      <c r="A124" s="3">
        <v>118</v>
      </c>
      <c r="B124" s="19">
        <v>118</v>
      </c>
      <c r="C124" s="3" t="s">
        <v>5</v>
      </c>
      <c r="D124" s="58" t="str">
        <f>"1509967227731"</f>
        <v>1509967227731</v>
      </c>
      <c r="E124" s="58" t="s">
        <v>38</v>
      </c>
      <c r="F124" s="12" t="s">
        <v>846</v>
      </c>
      <c r="G124" s="12" t="s">
        <v>847</v>
      </c>
      <c r="H124" s="12" t="s">
        <v>848</v>
      </c>
      <c r="I124" s="12" t="s">
        <v>849</v>
      </c>
      <c r="J124" s="3" t="s">
        <v>8</v>
      </c>
      <c r="K124" s="5">
        <v>3</v>
      </c>
      <c r="L124" s="3" t="s">
        <v>86</v>
      </c>
      <c r="M124" s="23" t="s">
        <v>25</v>
      </c>
      <c r="N124" s="57" t="str">
        <f>"0910699408"</f>
        <v>0910699408</v>
      </c>
    </row>
    <row r="125" spans="1:14" x14ac:dyDescent="0.55000000000000004">
      <c r="A125" s="3">
        <v>119</v>
      </c>
      <c r="B125" s="19">
        <v>119</v>
      </c>
      <c r="C125" s="3" t="s">
        <v>5</v>
      </c>
      <c r="D125" s="58" t="str">
        <f>"1869901004633"</f>
        <v>1869901004633</v>
      </c>
      <c r="E125" s="58" t="s">
        <v>38</v>
      </c>
      <c r="F125" s="12" t="s">
        <v>850</v>
      </c>
      <c r="G125" s="12" t="s">
        <v>851</v>
      </c>
      <c r="H125" s="12" t="s">
        <v>852</v>
      </c>
      <c r="I125" s="12" t="s">
        <v>853</v>
      </c>
      <c r="J125" s="3" t="s">
        <v>8</v>
      </c>
      <c r="K125" s="5">
        <v>3</v>
      </c>
      <c r="L125" s="3" t="s">
        <v>86</v>
      </c>
      <c r="M125" s="23" t="s">
        <v>25</v>
      </c>
      <c r="N125" s="57" t="str">
        <f>"0819024699"</f>
        <v>0819024699</v>
      </c>
    </row>
    <row r="126" spans="1:14" x14ac:dyDescent="0.55000000000000004">
      <c r="A126" s="3">
        <v>120</v>
      </c>
      <c r="B126" s="19">
        <v>120</v>
      </c>
      <c r="C126" s="3" t="s">
        <v>5</v>
      </c>
      <c r="D126" s="58" t="str">
        <f>"2120301032900"</f>
        <v>2120301032900</v>
      </c>
      <c r="E126" s="58" t="s">
        <v>38</v>
      </c>
      <c r="F126" s="12" t="s">
        <v>854</v>
      </c>
      <c r="G126" s="12" t="s">
        <v>855</v>
      </c>
      <c r="H126" s="12" t="s">
        <v>856</v>
      </c>
      <c r="I126" s="12" t="s">
        <v>857</v>
      </c>
      <c r="J126" s="3" t="s">
        <v>8</v>
      </c>
      <c r="K126" s="5">
        <v>3</v>
      </c>
      <c r="L126" s="3" t="s">
        <v>86</v>
      </c>
      <c r="M126" s="23" t="s">
        <v>25</v>
      </c>
      <c r="N126" s="57" t="str">
        <f>"0860677388"</f>
        <v>0860677388</v>
      </c>
    </row>
    <row r="127" spans="1:14" x14ac:dyDescent="0.55000000000000004">
      <c r="A127" s="3">
        <v>121</v>
      </c>
      <c r="B127" s="19">
        <v>121</v>
      </c>
      <c r="C127" s="3" t="s">
        <v>5</v>
      </c>
      <c r="D127" s="58" t="str">
        <f>"1102200462015"</f>
        <v>1102200462015</v>
      </c>
      <c r="E127" s="58" t="s">
        <v>38</v>
      </c>
      <c r="F127" s="12" t="s">
        <v>858</v>
      </c>
      <c r="G127" s="12" t="s">
        <v>859</v>
      </c>
      <c r="H127" s="12" t="s">
        <v>860</v>
      </c>
      <c r="I127" s="12" t="s">
        <v>861</v>
      </c>
      <c r="J127" s="3" t="s">
        <v>8</v>
      </c>
      <c r="K127" s="5">
        <v>3</v>
      </c>
      <c r="L127" s="3" t="s">
        <v>86</v>
      </c>
      <c r="M127" s="23" t="s">
        <v>25</v>
      </c>
      <c r="N127" s="57" t="str">
        <f>"0816510852"</f>
        <v>0816510852</v>
      </c>
    </row>
    <row r="128" spans="1:14" x14ac:dyDescent="0.55000000000000004">
      <c r="A128" s="3">
        <v>122</v>
      </c>
      <c r="B128" s="19">
        <v>122</v>
      </c>
      <c r="C128" s="3" t="s">
        <v>5</v>
      </c>
      <c r="D128" s="58" t="str">
        <f>"1100704662008"</f>
        <v>1100704662008</v>
      </c>
      <c r="E128" s="58" t="s">
        <v>37</v>
      </c>
      <c r="F128" s="12" t="s">
        <v>862</v>
      </c>
      <c r="G128" s="12" t="s">
        <v>863</v>
      </c>
      <c r="H128" s="12" t="s">
        <v>864</v>
      </c>
      <c r="I128" s="12" t="s">
        <v>865</v>
      </c>
      <c r="J128" s="3" t="s">
        <v>16</v>
      </c>
      <c r="K128" s="5">
        <v>3</v>
      </c>
      <c r="L128" s="3" t="s">
        <v>86</v>
      </c>
      <c r="M128" s="23" t="s">
        <v>25</v>
      </c>
      <c r="N128" s="57" t="str">
        <f>"0860087115"</f>
        <v>0860087115</v>
      </c>
    </row>
    <row r="129" spans="1:14" x14ac:dyDescent="0.55000000000000004">
      <c r="A129" s="3">
        <v>123</v>
      </c>
      <c r="B129" s="19">
        <v>123</v>
      </c>
      <c r="C129" s="3" t="s">
        <v>5</v>
      </c>
      <c r="D129" s="58" t="str">
        <f>"1104800036973"</f>
        <v>1104800036973</v>
      </c>
      <c r="E129" s="58" t="s">
        <v>38</v>
      </c>
      <c r="F129" s="12" t="s">
        <v>866</v>
      </c>
      <c r="G129" s="12" t="s">
        <v>867</v>
      </c>
      <c r="H129" s="12" t="s">
        <v>868</v>
      </c>
      <c r="I129" s="12" t="s">
        <v>869</v>
      </c>
      <c r="J129" s="3" t="s">
        <v>8</v>
      </c>
      <c r="K129" s="5">
        <v>3</v>
      </c>
      <c r="L129" s="3" t="s">
        <v>86</v>
      </c>
      <c r="M129" s="23" t="s">
        <v>25</v>
      </c>
      <c r="N129" s="57" t="str">
        <f>"0946626942"</f>
        <v>0946626942</v>
      </c>
    </row>
    <row r="130" spans="1:14" x14ac:dyDescent="0.55000000000000004">
      <c r="A130" s="3">
        <v>124</v>
      </c>
      <c r="B130" s="19">
        <v>124</v>
      </c>
      <c r="C130" s="3" t="s">
        <v>8</v>
      </c>
      <c r="D130" s="58" t="str">
        <f>"1102500150981"</f>
        <v>1102500150981</v>
      </c>
      <c r="E130" s="58" t="s">
        <v>38</v>
      </c>
      <c r="F130" s="12" t="s">
        <v>870</v>
      </c>
      <c r="G130" s="12" t="s">
        <v>871</v>
      </c>
      <c r="H130" s="12" t="s">
        <v>872</v>
      </c>
      <c r="I130" s="12" t="s">
        <v>873</v>
      </c>
      <c r="J130" s="3" t="s">
        <v>8</v>
      </c>
      <c r="K130" s="5">
        <v>3</v>
      </c>
      <c r="L130" s="3" t="s">
        <v>86</v>
      </c>
      <c r="M130" s="23" t="s">
        <v>25</v>
      </c>
      <c r="N130" s="57" t="str">
        <f>"0818424745"</f>
        <v>0818424745</v>
      </c>
    </row>
    <row r="131" spans="1:14" x14ac:dyDescent="0.55000000000000004">
      <c r="A131" s="3">
        <v>125</v>
      </c>
      <c r="B131" s="19">
        <v>125</v>
      </c>
      <c r="C131" s="3" t="s">
        <v>5</v>
      </c>
      <c r="D131" s="58" t="str">
        <f>"1749700224769"</f>
        <v>1749700224769</v>
      </c>
      <c r="E131" s="58" t="s">
        <v>38</v>
      </c>
      <c r="F131" s="12" t="s">
        <v>874</v>
      </c>
      <c r="G131" s="12" t="s">
        <v>875</v>
      </c>
      <c r="H131" s="12" t="s">
        <v>876</v>
      </c>
      <c r="I131" s="12" t="s">
        <v>877</v>
      </c>
      <c r="J131" s="3" t="s">
        <v>8</v>
      </c>
      <c r="K131" s="5">
        <v>3</v>
      </c>
      <c r="L131" s="3" t="s">
        <v>86</v>
      </c>
      <c r="M131" s="23" t="s">
        <v>25</v>
      </c>
      <c r="N131" s="57" t="str">
        <f>"0897690789"</f>
        <v>0897690789</v>
      </c>
    </row>
    <row r="132" spans="1:14" x14ac:dyDescent="0.55000000000000004">
      <c r="A132" s="3">
        <v>126</v>
      </c>
      <c r="B132" s="19">
        <v>126</v>
      </c>
      <c r="C132" s="3" t="s">
        <v>5</v>
      </c>
      <c r="D132" s="58" t="str">
        <f>"1102004791745"</f>
        <v>1102004791745</v>
      </c>
      <c r="E132" s="58" t="s">
        <v>38</v>
      </c>
      <c r="F132" s="12" t="s">
        <v>878</v>
      </c>
      <c r="G132" s="12" t="s">
        <v>879</v>
      </c>
      <c r="H132" s="12" t="s">
        <v>880</v>
      </c>
      <c r="I132" s="12" t="s">
        <v>881</v>
      </c>
      <c r="J132" s="3" t="s">
        <v>8</v>
      </c>
      <c r="K132" s="5">
        <v>3</v>
      </c>
      <c r="L132" s="3" t="s">
        <v>86</v>
      </c>
      <c r="M132" s="23" t="s">
        <v>25</v>
      </c>
      <c r="N132" s="57" t="str">
        <f>"0974594153"</f>
        <v>0974594153</v>
      </c>
    </row>
    <row r="133" spans="1:14" x14ac:dyDescent="0.55000000000000004">
      <c r="A133" s="3">
        <v>127</v>
      </c>
      <c r="B133" s="19">
        <v>127</v>
      </c>
      <c r="C133" s="3" t="s">
        <v>5</v>
      </c>
      <c r="D133" s="58" t="str">
        <f>"1749700228411"</f>
        <v>1749700228411</v>
      </c>
      <c r="E133" s="58" t="s">
        <v>38</v>
      </c>
      <c r="F133" s="12" t="s">
        <v>882</v>
      </c>
      <c r="G133" s="12" t="s">
        <v>883</v>
      </c>
      <c r="H133" s="12" t="s">
        <v>884</v>
      </c>
      <c r="I133" s="12" t="s">
        <v>885</v>
      </c>
      <c r="J133" s="3" t="s">
        <v>8</v>
      </c>
      <c r="K133" s="5">
        <v>3</v>
      </c>
      <c r="L133" s="3" t="s">
        <v>86</v>
      </c>
      <c r="M133" s="23" t="s">
        <v>25</v>
      </c>
      <c r="N133" s="57" t="str">
        <f>"0891424946"</f>
        <v>0891424946</v>
      </c>
    </row>
    <row r="134" spans="1:14" x14ac:dyDescent="0.55000000000000004">
      <c r="A134" s="3">
        <v>128</v>
      </c>
      <c r="B134" s="19">
        <v>128</v>
      </c>
      <c r="C134" s="3" t="s">
        <v>5</v>
      </c>
      <c r="D134" s="58" t="str">
        <f>"1102170231959"</f>
        <v>1102170231959</v>
      </c>
      <c r="E134" s="58" t="s">
        <v>38</v>
      </c>
      <c r="F134" s="12" t="s">
        <v>886</v>
      </c>
      <c r="G134" s="12" t="s">
        <v>887</v>
      </c>
      <c r="H134" s="12" t="s">
        <v>888</v>
      </c>
      <c r="I134" s="12" t="s">
        <v>889</v>
      </c>
      <c r="J134" s="3" t="s">
        <v>8</v>
      </c>
      <c r="K134" s="5">
        <v>3</v>
      </c>
      <c r="L134" s="3" t="s">
        <v>86</v>
      </c>
      <c r="M134" s="23" t="s">
        <v>25</v>
      </c>
      <c r="N134" s="57" t="str">
        <f>"0661626564"</f>
        <v>0661626564</v>
      </c>
    </row>
    <row r="135" spans="1:14" x14ac:dyDescent="0.55000000000000004">
      <c r="A135" s="3">
        <v>129</v>
      </c>
      <c r="B135" s="19">
        <v>129</v>
      </c>
      <c r="C135" s="3" t="s">
        <v>8</v>
      </c>
      <c r="D135" s="58" t="str">
        <f>"1100801805764"</f>
        <v>1100801805764</v>
      </c>
      <c r="E135" s="58" t="s">
        <v>38</v>
      </c>
      <c r="F135" s="12" t="s">
        <v>228</v>
      </c>
      <c r="G135" s="12" t="s">
        <v>890</v>
      </c>
      <c r="H135" s="12" t="s">
        <v>316</v>
      </c>
      <c r="I135" s="12" t="s">
        <v>891</v>
      </c>
      <c r="J135" s="3" t="s">
        <v>8</v>
      </c>
      <c r="K135" s="5">
        <v>3</v>
      </c>
      <c r="L135" s="3" t="s">
        <v>86</v>
      </c>
      <c r="M135" s="23" t="s">
        <v>25</v>
      </c>
      <c r="N135" s="57" t="str">
        <f>"0827365555"</f>
        <v>0827365555</v>
      </c>
    </row>
    <row r="136" spans="1:14" x14ac:dyDescent="0.55000000000000004">
      <c r="A136" s="3">
        <v>130</v>
      </c>
      <c r="B136" s="19">
        <v>130</v>
      </c>
      <c r="C136" s="3" t="s">
        <v>5</v>
      </c>
      <c r="D136" s="58" t="str">
        <f>"1102200447865"</f>
        <v>1102200447865</v>
      </c>
      <c r="E136" s="58" t="s">
        <v>38</v>
      </c>
      <c r="F136" s="12" t="s">
        <v>892</v>
      </c>
      <c r="G136" s="12" t="s">
        <v>893</v>
      </c>
      <c r="H136" s="12" t="s">
        <v>894</v>
      </c>
      <c r="I136" s="12" t="s">
        <v>895</v>
      </c>
      <c r="J136" s="3" t="s">
        <v>8</v>
      </c>
      <c r="K136" s="5">
        <v>3</v>
      </c>
      <c r="L136" s="3" t="s">
        <v>86</v>
      </c>
      <c r="M136" s="23" t="s">
        <v>25</v>
      </c>
      <c r="N136" s="57" t="str">
        <f>"0900785136"</f>
        <v>0900785136</v>
      </c>
    </row>
    <row r="137" spans="1:14" x14ac:dyDescent="0.55000000000000004">
      <c r="A137" s="3">
        <v>131</v>
      </c>
      <c r="B137" s="19">
        <v>131</v>
      </c>
      <c r="C137" s="3" t="s">
        <v>5</v>
      </c>
      <c r="D137" s="58" t="str">
        <f>"1102170236977"</f>
        <v>1102170236977</v>
      </c>
      <c r="E137" s="58" t="s">
        <v>38</v>
      </c>
      <c r="F137" s="12" t="s">
        <v>896</v>
      </c>
      <c r="G137" s="12" t="s">
        <v>897</v>
      </c>
      <c r="H137" s="12" t="s">
        <v>898</v>
      </c>
      <c r="I137" s="12" t="s">
        <v>899</v>
      </c>
      <c r="J137" s="3" t="s">
        <v>8</v>
      </c>
      <c r="K137" s="5">
        <v>3</v>
      </c>
      <c r="L137" s="3" t="s">
        <v>86</v>
      </c>
      <c r="M137" s="23" t="s">
        <v>25</v>
      </c>
      <c r="N137" s="57" t="str">
        <f>"0653519196"</f>
        <v>0653519196</v>
      </c>
    </row>
    <row r="138" spans="1:14" x14ac:dyDescent="0.55000000000000004">
      <c r="A138" s="3">
        <v>132</v>
      </c>
      <c r="B138" s="19">
        <v>132</v>
      </c>
      <c r="C138" s="3"/>
      <c r="D138" s="58"/>
      <c r="E138" s="58"/>
      <c r="F138" s="12"/>
      <c r="G138" s="12"/>
      <c r="H138" s="12"/>
      <c r="I138" s="12"/>
      <c r="J138" s="3"/>
      <c r="K138" s="5">
        <v>3</v>
      </c>
      <c r="L138" s="3"/>
      <c r="M138" s="23"/>
      <c r="N138" s="57"/>
    </row>
    <row r="139" spans="1:14" x14ac:dyDescent="0.55000000000000004">
      <c r="A139" s="3">
        <v>133</v>
      </c>
      <c r="B139" s="19">
        <v>133</v>
      </c>
      <c r="C139" s="3"/>
      <c r="D139" s="58"/>
      <c r="E139" s="58"/>
      <c r="F139" s="12"/>
      <c r="G139" s="12"/>
      <c r="H139" s="12"/>
      <c r="I139" s="12"/>
      <c r="J139" s="3"/>
      <c r="K139" s="5">
        <v>3</v>
      </c>
      <c r="L139" s="3"/>
      <c r="M139" s="23"/>
      <c r="N139" s="57"/>
    </row>
    <row r="140" spans="1:14" x14ac:dyDescent="0.55000000000000004">
      <c r="A140" s="3">
        <v>134</v>
      </c>
      <c r="B140" s="19">
        <v>134</v>
      </c>
      <c r="C140" s="3"/>
      <c r="D140" s="58"/>
      <c r="E140" s="58"/>
      <c r="F140" s="12"/>
      <c r="G140" s="12"/>
      <c r="H140" s="12"/>
      <c r="I140" s="12"/>
      <c r="J140" s="3"/>
      <c r="K140" s="5">
        <v>3</v>
      </c>
      <c r="L140" s="3"/>
      <c r="M140" s="23"/>
      <c r="N140" s="57"/>
    </row>
    <row r="141" spans="1:14" x14ac:dyDescent="0.55000000000000004">
      <c r="A141" s="3">
        <v>135</v>
      </c>
      <c r="B141" s="19">
        <v>135</v>
      </c>
      <c r="C141" s="3"/>
      <c r="D141" s="58"/>
      <c r="E141" s="58"/>
      <c r="F141" s="12"/>
      <c r="G141" s="12"/>
      <c r="H141" s="12"/>
      <c r="I141" s="12"/>
      <c r="J141" s="3"/>
      <c r="K141" s="5">
        <v>3</v>
      </c>
      <c r="L141" s="3"/>
      <c r="M141" s="23"/>
      <c r="N141" s="57"/>
    </row>
    <row r="142" spans="1:14" x14ac:dyDescent="0.55000000000000004">
      <c r="A142" s="3">
        <v>136</v>
      </c>
      <c r="B142" s="19">
        <v>136</v>
      </c>
      <c r="C142" s="3"/>
      <c r="D142" s="58"/>
      <c r="E142" s="58"/>
      <c r="F142" s="12"/>
      <c r="G142" s="12"/>
      <c r="H142" s="12"/>
      <c r="I142" s="12"/>
      <c r="J142" s="3"/>
      <c r="K142" s="5">
        <v>3</v>
      </c>
      <c r="L142" s="3"/>
      <c r="M142" s="23"/>
      <c r="N142" s="57"/>
    </row>
    <row r="143" spans="1:14" x14ac:dyDescent="0.55000000000000004">
      <c r="A143" s="3">
        <v>137</v>
      </c>
      <c r="B143" s="19">
        <v>137</v>
      </c>
      <c r="C143" s="3"/>
      <c r="D143" s="58"/>
      <c r="E143" s="58"/>
      <c r="F143" s="12"/>
      <c r="G143" s="12"/>
      <c r="H143" s="12"/>
      <c r="I143" s="12"/>
      <c r="J143" s="3"/>
      <c r="K143" s="5">
        <v>3</v>
      </c>
      <c r="L143" s="3"/>
      <c r="M143" s="23"/>
      <c r="N143" s="57"/>
    </row>
    <row r="144" spans="1:14" x14ac:dyDescent="0.55000000000000004">
      <c r="A144" s="3">
        <v>138</v>
      </c>
      <c r="B144" s="19">
        <v>138</v>
      </c>
      <c r="C144" s="3"/>
      <c r="D144" s="58"/>
      <c r="E144" s="58"/>
      <c r="F144" s="12"/>
      <c r="G144" s="12"/>
      <c r="H144" s="12"/>
      <c r="I144" s="12"/>
      <c r="J144" s="3"/>
      <c r="K144" s="5">
        <v>3</v>
      </c>
      <c r="L144" s="3"/>
      <c r="M144" s="23"/>
      <c r="N144" s="57"/>
    </row>
    <row r="145" spans="1:14" x14ac:dyDescent="0.55000000000000004">
      <c r="A145" s="3">
        <v>139</v>
      </c>
      <c r="B145" s="19">
        <v>139</v>
      </c>
      <c r="C145" s="3"/>
      <c r="D145" s="58"/>
      <c r="E145" s="58"/>
      <c r="F145" s="12"/>
      <c r="G145" s="12"/>
      <c r="H145" s="12"/>
      <c r="I145" s="12"/>
      <c r="J145" s="3"/>
      <c r="K145" s="5">
        <v>3</v>
      </c>
      <c r="L145" s="3"/>
      <c r="M145" s="23"/>
      <c r="N145" s="57"/>
    </row>
    <row r="146" spans="1:14" x14ac:dyDescent="0.55000000000000004">
      <c r="A146" s="3">
        <v>140</v>
      </c>
      <c r="B146" s="19">
        <v>140</v>
      </c>
      <c r="C146" s="3"/>
      <c r="D146" s="58"/>
      <c r="E146" s="58"/>
      <c r="F146" s="12"/>
      <c r="G146" s="12"/>
      <c r="H146" s="12"/>
      <c r="I146" s="12"/>
      <c r="J146" s="3"/>
      <c r="K146" s="5">
        <v>3</v>
      </c>
      <c r="L146" s="3"/>
      <c r="M146" s="23"/>
      <c r="N146" s="57"/>
    </row>
    <row r="147" spans="1:14" x14ac:dyDescent="0.55000000000000004">
      <c r="A147" s="3">
        <v>141</v>
      </c>
      <c r="B147" s="19">
        <v>141</v>
      </c>
      <c r="C147" s="3"/>
      <c r="D147" s="58"/>
      <c r="E147" s="58"/>
      <c r="F147" s="12"/>
      <c r="G147" s="12"/>
      <c r="H147" s="12"/>
      <c r="I147" s="12"/>
      <c r="J147" s="3"/>
      <c r="K147" s="5">
        <v>3</v>
      </c>
      <c r="L147" s="3"/>
      <c r="M147" s="23"/>
      <c r="N147" s="57"/>
    </row>
    <row r="148" spans="1:14" x14ac:dyDescent="0.55000000000000004">
      <c r="A148" s="3">
        <v>142</v>
      </c>
      <c r="B148" s="19">
        <v>142</v>
      </c>
      <c r="C148" s="3"/>
      <c r="D148" s="58"/>
      <c r="E148" s="58"/>
      <c r="F148" s="12"/>
      <c r="G148" s="12"/>
      <c r="H148" s="12"/>
      <c r="I148" s="12"/>
      <c r="J148" s="3"/>
      <c r="K148" s="5">
        <v>3</v>
      </c>
      <c r="L148" s="3"/>
      <c r="M148" s="23"/>
      <c r="N148" s="57"/>
    </row>
    <row r="149" spans="1:14" x14ac:dyDescent="0.55000000000000004">
      <c r="A149" s="3">
        <v>143</v>
      </c>
      <c r="B149" s="19">
        <v>143</v>
      </c>
      <c r="C149" s="3"/>
      <c r="D149" s="58"/>
      <c r="E149" s="58"/>
      <c r="F149" s="12"/>
      <c r="G149" s="12"/>
      <c r="H149" s="12"/>
      <c r="I149" s="12"/>
      <c r="J149" s="3"/>
      <c r="K149" s="5">
        <v>3</v>
      </c>
      <c r="L149" s="3"/>
      <c r="M149" s="23"/>
      <c r="N149" s="57"/>
    </row>
    <row r="150" spans="1:14" x14ac:dyDescent="0.55000000000000004">
      <c r="A150" s="3">
        <v>144</v>
      </c>
      <c r="B150" s="19">
        <v>144</v>
      </c>
      <c r="C150" s="3"/>
      <c r="D150" s="58"/>
      <c r="E150" s="58"/>
      <c r="F150" s="12"/>
      <c r="G150" s="12"/>
      <c r="H150" s="12"/>
      <c r="I150" s="12"/>
      <c r="J150" s="3"/>
      <c r="K150" s="5">
        <v>3</v>
      </c>
      <c r="L150" s="3"/>
      <c r="M150" s="23"/>
      <c r="N150" s="57"/>
    </row>
    <row r="151" spans="1:14" x14ac:dyDescent="0.55000000000000004">
      <c r="A151" s="3">
        <v>145</v>
      </c>
      <c r="B151" s="19">
        <v>145</v>
      </c>
      <c r="C151" s="3"/>
      <c r="D151" s="58"/>
      <c r="E151" s="58"/>
      <c r="F151" s="12"/>
      <c r="G151" s="12"/>
      <c r="H151" s="12"/>
      <c r="I151" s="12"/>
      <c r="J151" s="3"/>
      <c r="K151" s="5">
        <v>3</v>
      </c>
      <c r="L151" s="3"/>
      <c r="M151" s="23"/>
      <c r="N151" s="57"/>
    </row>
    <row r="152" spans="1:14" x14ac:dyDescent="0.55000000000000004">
      <c r="A152" s="3">
        <v>146</v>
      </c>
      <c r="B152" s="19">
        <v>146</v>
      </c>
      <c r="C152" s="3"/>
      <c r="D152" s="58"/>
      <c r="E152" s="58"/>
      <c r="F152" s="12"/>
      <c r="G152" s="12"/>
      <c r="H152" s="12"/>
      <c r="I152" s="12"/>
      <c r="J152" s="3"/>
      <c r="K152" s="5">
        <v>3</v>
      </c>
      <c r="L152" s="3"/>
      <c r="M152" s="23"/>
      <c r="N152" s="57"/>
    </row>
    <row r="153" spans="1:14" x14ac:dyDescent="0.55000000000000004">
      <c r="A153" s="3">
        <v>147</v>
      </c>
      <c r="B153" s="19">
        <v>147</v>
      </c>
      <c r="C153" s="3"/>
      <c r="D153" s="58"/>
      <c r="E153" s="58"/>
      <c r="F153" s="12"/>
      <c r="G153" s="12"/>
      <c r="H153" s="12"/>
      <c r="I153" s="12"/>
      <c r="J153" s="3"/>
      <c r="K153" s="5">
        <v>3</v>
      </c>
      <c r="L153" s="3"/>
      <c r="M153" s="23"/>
      <c r="N153" s="57"/>
    </row>
    <row r="154" spans="1:14" x14ac:dyDescent="0.55000000000000004">
      <c r="A154" s="3">
        <v>148</v>
      </c>
      <c r="B154" s="19">
        <v>148</v>
      </c>
      <c r="C154" s="3"/>
      <c r="D154" s="58"/>
      <c r="E154" s="58"/>
      <c r="F154" s="12"/>
      <c r="G154" s="12"/>
      <c r="H154" s="12"/>
      <c r="I154" s="12"/>
      <c r="J154" s="3"/>
      <c r="K154" s="5">
        <v>3</v>
      </c>
      <c r="L154" s="3"/>
      <c r="M154" s="23"/>
      <c r="N154" s="57"/>
    </row>
    <row r="155" spans="1:14" x14ac:dyDescent="0.55000000000000004">
      <c r="A155" s="3">
        <v>149</v>
      </c>
      <c r="B155" s="19">
        <v>149</v>
      </c>
      <c r="C155" s="3"/>
      <c r="D155" s="58"/>
      <c r="E155" s="58"/>
      <c r="F155" s="12"/>
      <c r="G155" s="12"/>
      <c r="H155" s="12"/>
      <c r="I155" s="12"/>
      <c r="J155" s="3"/>
      <c r="K155" s="5">
        <v>3</v>
      </c>
      <c r="L155" s="3"/>
      <c r="M155" s="23"/>
      <c r="N155" s="57"/>
    </row>
    <row r="156" spans="1:14" x14ac:dyDescent="0.55000000000000004">
      <c r="A156" s="3">
        <v>150</v>
      </c>
      <c r="B156" s="19">
        <v>150</v>
      </c>
      <c r="C156" s="3"/>
      <c r="D156" s="58"/>
      <c r="E156" s="58"/>
      <c r="F156" s="12"/>
      <c r="G156" s="12"/>
      <c r="H156" s="12"/>
      <c r="I156" s="12"/>
      <c r="J156" s="3"/>
      <c r="K156" s="5">
        <v>3</v>
      </c>
      <c r="L156" s="3"/>
      <c r="M156" s="23"/>
      <c r="N156" s="57"/>
    </row>
    <row r="157" spans="1:14" x14ac:dyDescent="0.55000000000000004">
      <c r="A157" s="3">
        <v>151</v>
      </c>
      <c r="B157" s="19">
        <v>151</v>
      </c>
      <c r="C157" s="3"/>
      <c r="D157" s="58"/>
      <c r="E157" s="58"/>
      <c r="F157" s="12"/>
      <c r="G157" s="12"/>
      <c r="H157" s="12"/>
      <c r="I157" s="12"/>
      <c r="J157" s="3"/>
      <c r="K157" s="5">
        <v>3</v>
      </c>
      <c r="L157" s="3"/>
      <c r="M157" s="23"/>
      <c r="N157" s="57"/>
    </row>
    <row r="158" spans="1:14" x14ac:dyDescent="0.55000000000000004">
      <c r="A158" s="3">
        <v>152</v>
      </c>
      <c r="B158" s="19">
        <v>152</v>
      </c>
      <c r="C158" s="3"/>
      <c r="D158" s="58"/>
      <c r="E158" s="58"/>
      <c r="F158" s="12"/>
      <c r="G158" s="12"/>
      <c r="H158" s="12"/>
      <c r="I158" s="12"/>
      <c r="J158" s="3"/>
      <c r="K158" s="5">
        <v>3</v>
      </c>
      <c r="L158" s="3"/>
      <c r="M158" s="23"/>
      <c r="N158" s="57"/>
    </row>
    <row r="159" spans="1:14" x14ac:dyDescent="0.55000000000000004">
      <c r="A159" s="3">
        <v>153</v>
      </c>
      <c r="B159" s="19">
        <v>153</v>
      </c>
      <c r="C159" s="3"/>
      <c r="D159" s="58"/>
      <c r="E159" s="58"/>
      <c r="F159" s="12"/>
      <c r="G159" s="12"/>
      <c r="H159" s="12"/>
      <c r="I159" s="12"/>
      <c r="J159" s="3"/>
      <c r="K159" s="5">
        <v>3</v>
      </c>
      <c r="L159" s="3"/>
      <c r="M159" s="23"/>
      <c r="N159" s="57"/>
    </row>
    <row r="160" spans="1:14" x14ac:dyDescent="0.55000000000000004">
      <c r="A160" s="3">
        <v>154</v>
      </c>
      <c r="B160" s="19">
        <v>154</v>
      </c>
      <c r="C160" s="3"/>
      <c r="D160" s="58"/>
      <c r="E160" s="58"/>
      <c r="F160" s="12"/>
      <c r="G160" s="12"/>
      <c r="H160" s="12"/>
      <c r="I160" s="12"/>
      <c r="J160" s="3"/>
      <c r="K160" s="5">
        <v>3</v>
      </c>
      <c r="L160" s="3"/>
      <c r="M160" s="23"/>
      <c r="N160" s="57"/>
    </row>
    <row r="161" spans="1:14" x14ac:dyDescent="0.55000000000000004">
      <c r="A161" s="3">
        <v>155</v>
      </c>
      <c r="B161" s="19">
        <v>155</v>
      </c>
      <c r="C161" s="3"/>
      <c r="D161" s="58"/>
      <c r="E161" s="58"/>
      <c r="F161" s="12"/>
      <c r="G161" s="12"/>
      <c r="H161" s="12"/>
      <c r="I161" s="12"/>
      <c r="J161" s="3"/>
      <c r="K161" s="5">
        <v>3</v>
      </c>
      <c r="L161" s="3"/>
      <c r="M161" s="23"/>
      <c r="N161" s="57"/>
    </row>
    <row r="162" spans="1:14" x14ac:dyDescent="0.55000000000000004">
      <c r="A162" s="3">
        <v>156</v>
      </c>
      <c r="B162" s="19">
        <v>156</v>
      </c>
      <c r="C162" s="3"/>
      <c r="D162" s="58"/>
      <c r="E162" s="58"/>
      <c r="F162" s="12"/>
      <c r="G162" s="12"/>
      <c r="H162" s="12"/>
      <c r="I162" s="12"/>
      <c r="J162" s="3"/>
      <c r="K162" s="5">
        <v>3</v>
      </c>
      <c r="L162" s="3"/>
      <c r="M162" s="23"/>
      <c r="N162" s="57"/>
    </row>
    <row r="163" spans="1:14" x14ac:dyDescent="0.55000000000000004">
      <c r="A163" s="3">
        <v>157</v>
      </c>
      <c r="B163" s="19">
        <v>157</v>
      </c>
      <c r="C163" s="3"/>
      <c r="D163" s="58"/>
      <c r="E163" s="58"/>
      <c r="F163" s="12"/>
      <c r="G163" s="12"/>
      <c r="H163" s="12"/>
      <c r="I163" s="12"/>
      <c r="J163" s="3"/>
      <c r="K163" s="5">
        <v>3</v>
      </c>
      <c r="L163" s="3"/>
      <c r="M163" s="23"/>
      <c r="N163" s="57"/>
    </row>
    <row r="164" spans="1:14" x14ac:dyDescent="0.55000000000000004">
      <c r="A164" s="3">
        <v>158</v>
      </c>
      <c r="B164" s="19">
        <v>158</v>
      </c>
      <c r="C164" s="3"/>
      <c r="D164" s="58"/>
      <c r="E164" s="58"/>
      <c r="F164" s="12"/>
      <c r="G164" s="12"/>
      <c r="H164" s="12"/>
      <c r="I164" s="12"/>
      <c r="J164" s="3"/>
      <c r="K164" s="5">
        <v>3</v>
      </c>
      <c r="L164" s="3"/>
      <c r="M164" s="23"/>
      <c r="N164" s="57"/>
    </row>
    <row r="165" spans="1:14" x14ac:dyDescent="0.55000000000000004">
      <c r="A165" s="3">
        <v>159</v>
      </c>
      <c r="B165" s="19">
        <v>159</v>
      </c>
      <c r="C165" s="3"/>
      <c r="D165" s="58"/>
      <c r="E165" s="58"/>
      <c r="F165" s="12"/>
      <c r="G165" s="12"/>
      <c r="H165" s="12"/>
      <c r="I165" s="12"/>
      <c r="J165" s="3"/>
      <c r="K165" s="5">
        <v>3</v>
      </c>
      <c r="L165" s="3"/>
      <c r="M165" s="23"/>
      <c r="N165" s="57"/>
    </row>
    <row r="166" spans="1:14" x14ac:dyDescent="0.55000000000000004">
      <c r="A166" s="3">
        <v>160</v>
      </c>
      <c r="B166" s="19">
        <v>160</v>
      </c>
      <c r="C166" s="3"/>
      <c r="D166" s="58"/>
      <c r="E166" s="58"/>
      <c r="F166" s="12"/>
      <c r="G166" s="12"/>
      <c r="H166" s="12"/>
      <c r="I166" s="12"/>
      <c r="J166" s="3"/>
      <c r="K166" s="5">
        <v>3</v>
      </c>
      <c r="L166" s="3"/>
      <c r="M166" s="23"/>
      <c r="N166" s="57"/>
    </row>
    <row r="167" spans="1:14" x14ac:dyDescent="0.55000000000000004">
      <c r="A167" s="3">
        <v>161</v>
      </c>
      <c r="B167" s="19">
        <v>161</v>
      </c>
      <c r="C167" s="3"/>
      <c r="D167" s="58"/>
      <c r="E167" s="58"/>
      <c r="F167" s="12"/>
      <c r="G167" s="12"/>
      <c r="H167" s="12"/>
      <c r="I167" s="12"/>
      <c r="J167" s="3"/>
      <c r="K167" s="5">
        <v>3</v>
      </c>
      <c r="L167" s="3"/>
      <c r="M167" s="23"/>
      <c r="N167" s="57"/>
    </row>
    <row r="168" spans="1:14" x14ac:dyDescent="0.55000000000000004">
      <c r="A168" s="3">
        <v>162</v>
      </c>
      <c r="B168" s="19">
        <v>162</v>
      </c>
      <c r="C168" s="3"/>
      <c r="D168" s="58"/>
      <c r="E168" s="58"/>
      <c r="F168" s="12"/>
      <c r="G168" s="12"/>
      <c r="H168" s="12"/>
      <c r="I168" s="12"/>
      <c r="J168" s="3"/>
      <c r="K168" s="5">
        <v>3</v>
      </c>
      <c r="L168" s="3"/>
      <c r="M168" s="23"/>
      <c r="N168" s="57"/>
    </row>
    <row r="169" spans="1:14" x14ac:dyDescent="0.55000000000000004">
      <c r="A169" s="3">
        <v>163</v>
      </c>
      <c r="B169" s="19">
        <v>163</v>
      </c>
      <c r="C169" s="3"/>
      <c r="D169" s="58"/>
      <c r="E169" s="58"/>
      <c r="F169" s="12"/>
      <c r="G169" s="12"/>
      <c r="H169" s="12"/>
      <c r="I169" s="12"/>
      <c r="J169" s="3"/>
      <c r="K169" s="5">
        <v>3</v>
      </c>
      <c r="L169" s="3"/>
      <c r="M169" s="23"/>
      <c r="N169" s="57"/>
    </row>
    <row r="170" spans="1:14" x14ac:dyDescent="0.55000000000000004">
      <c r="A170" s="3">
        <v>164</v>
      </c>
      <c r="B170" s="19">
        <v>164</v>
      </c>
      <c r="C170" s="3"/>
      <c r="D170" s="58"/>
      <c r="E170" s="58"/>
      <c r="F170" s="12"/>
      <c r="G170" s="12"/>
      <c r="H170" s="12"/>
      <c r="I170" s="12"/>
      <c r="J170" s="3"/>
      <c r="K170" s="5">
        <v>3</v>
      </c>
      <c r="L170" s="3"/>
      <c r="M170" s="23"/>
      <c r="N170" s="57"/>
    </row>
    <row r="171" spans="1:14" x14ac:dyDescent="0.55000000000000004">
      <c r="A171" s="3">
        <v>165</v>
      </c>
      <c r="B171" s="19">
        <v>165</v>
      </c>
      <c r="C171" s="3"/>
      <c r="D171" s="58"/>
      <c r="E171" s="58"/>
      <c r="F171" s="12"/>
      <c r="G171" s="12"/>
      <c r="H171" s="12"/>
      <c r="I171" s="12"/>
      <c r="J171" s="3"/>
      <c r="K171" s="5">
        <v>3</v>
      </c>
      <c r="L171" s="3"/>
      <c r="M171" s="23"/>
      <c r="N171" s="57"/>
    </row>
    <row r="172" spans="1:14" x14ac:dyDescent="0.55000000000000004">
      <c r="A172" s="3">
        <v>166</v>
      </c>
      <c r="B172" s="19">
        <v>166</v>
      </c>
      <c r="C172" s="3"/>
      <c r="D172" s="58"/>
      <c r="E172" s="58"/>
      <c r="F172" s="12"/>
      <c r="G172" s="12"/>
      <c r="H172" s="12"/>
      <c r="I172" s="12"/>
      <c r="J172" s="3"/>
      <c r="K172" s="5">
        <v>3</v>
      </c>
      <c r="L172" s="3"/>
      <c r="M172" s="23"/>
      <c r="N172" s="57"/>
    </row>
    <row r="173" spans="1:14" x14ac:dyDescent="0.55000000000000004">
      <c r="A173" s="3">
        <v>167</v>
      </c>
      <c r="B173" s="19">
        <v>167</v>
      </c>
      <c r="C173" s="3"/>
      <c r="D173" s="58"/>
      <c r="E173" s="58"/>
      <c r="F173" s="12"/>
      <c r="G173" s="12"/>
      <c r="H173" s="12"/>
      <c r="I173" s="12"/>
      <c r="J173" s="3"/>
      <c r="K173" s="5">
        <v>3</v>
      </c>
      <c r="L173" s="3"/>
      <c r="M173" s="23"/>
      <c r="N173" s="57"/>
    </row>
    <row r="174" spans="1:14" x14ac:dyDescent="0.55000000000000004">
      <c r="A174" s="3">
        <v>168</v>
      </c>
      <c r="B174" s="19">
        <v>168</v>
      </c>
      <c r="C174" s="3"/>
      <c r="D174" s="58"/>
      <c r="E174" s="58"/>
      <c r="F174" s="12"/>
      <c r="G174" s="12"/>
      <c r="H174" s="12"/>
      <c r="I174" s="12"/>
      <c r="J174" s="3"/>
      <c r="K174" s="5">
        <v>3</v>
      </c>
      <c r="L174" s="3"/>
      <c r="M174" s="23"/>
      <c r="N174" s="57"/>
    </row>
    <row r="175" spans="1:14" x14ac:dyDescent="0.55000000000000004">
      <c r="A175" s="3">
        <v>169</v>
      </c>
      <c r="B175" s="19">
        <v>169</v>
      </c>
      <c r="C175" s="3"/>
      <c r="D175" s="58"/>
      <c r="E175" s="58"/>
      <c r="F175" s="12"/>
      <c r="G175" s="12"/>
      <c r="H175" s="12"/>
      <c r="I175" s="12"/>
      <c r="J175" s="3"/>
      <c r="K175" s="5">
        <v>3</v>
      </c>
      <c r="L175" s="3"/>
      <c r="M175" s="23"/>
      <c r="N175" s="57"/>
    </row>
    <row r="176" spans="1:14" x14ac:dyDescent="0.55000000000000004">
      <c r="A176" s="3">
        <v>170</v>
      </c>
      <c r="B176" s="19">
        <v>170</v>
      </c>
      <c r="C176" s="3"/>
      <c r="D176" s="58"/>
      <c r="E176" s="58"/>
      <c r="F176" s="12"/>
      <c r="G176" s="12"/>
      <c r="H176" s="12"/>
      <c r="I176" s="12"/>
      <c r="J176" s="3"/>
      <c r="K176" s="5">
        <v>3</v>
      </c>
      <c r="L176" s="3"/>
      <c r="M176" s="23"/>
      <c r="N176" s="57"/>
    </row>
    <row r="177" spans="1:14" x14ac:dyDescent="0.55000000000000004">
      <c r="A177" s="3">
        <v>171</v>
      </c>
      <c r="B177" s="19">
        <v>171</v>
      </c>
      <c r="C177" s="3"/>
      <c r="D177" s="58"/>
      <c r="E177" s="58"/>
      <c r="F177" s="12"/>
      <c r="G177" s="12"/>
      <c r="H177" s="12"/>
      <c r="I177" s="12"/>
      <c r="J177" s="3"/>
      <c r="K177" s="5">
        <v>3</v>
      </c>
      <c r="L177" s="3"/>
      <c r="M177" s="23"/>
      <c r="N177" s="57"/>
    </row>
    <row r="178" spans="1:14" x14ac:dyDescent="0.55000000000000004">
      <c r="A178" s="3">
        <v>172</v>
      </c>
      <c r="B178" s="19">
        <v>172</v>
      </c>
      <c r="C178" s="3"/>
      <c r="D178" s="58"/>
      <c r="E178" s="58"/>
      <c r="F178" s="12"/>
      <c r="G178" s="12"/>
      <c r="H178" s="12"/>
      <c r="I178" s="12"/>
      <c r="J178" s="3"/>
      <c r="K178" s="5">
        <v>3</v>
      </c>
      <c r="L178" s="3"/>
      <c r="M178" s="23"/>
      <c r="N178" s="57"/>
    </row>
    <row r="179" spans="1:14" x14ac:dyDescent="0.55000000000000004">
      <c r="A179" s="3">
        <v>173</v>
      </c>
      <c r="B179" s="19">
        <v>173</v>
      </c>
      <c r="C179" s="3"/>
      <c r="D179" s="58"/>
      <c r="E179" s="58"/>
      <c r="F179" s="12"/>
      <c r="G179" s="12"/>
      <c r="H179" s="12"/>
      <c r="I179" s="12"/>
      <c r="J179" s="3"/>
      <c r="K179" s="5">
        <v>3</v>
      </c>
      <c r="L179" s="3"/>
      <c r="M179" s="23"/>
      <c r="N179" s="57"/>
    </row>
    <row r="180" spans="1:14" x14ac:dyDescent="0.55000000000000004">
      <c r="A180" s="3">
        <v>174</v>
      </c>
      <c r="B180" s="19">
        <v>174</v>
      </c>
      <c r="C180" s="3"/>
      <c r="D180" s="58"/>
      <c r="E180" s="58"/>
      <c r="F180" s="12"/>
      <c r="G180" s="12"/>
      <c r="H180" s="12"/>
      <c r="I180" s="12"/>
      <c r="J180" s="3"/>
      <c r="K180" s="5">
        <v>3</v>
      </c>
      <c r="L180" s="3"/>
      <c r="M180" s="23"/>
      <c r="N180" s="57"/>
    </row>
    <row r="181" spans="1:14" x14ac:dyDescent="0.55000000000000004">
      <c r="A181" s="3">
        <v>175</v>
      </c>
      <c r="B181" s="19">
        <v>175</v>
      </c>
      <c r="C181" s="3"/>
      <c r="D181" s="58"/>
      <c r="E181" s="58"/>
      <c r="F181" s="12"/>
      <c r="G181" s="12"/>
      <c r="H181" s="12"/>
      <c r="I181" s="12"/>
      <c r="J181" s="3"/>
      <c r="K181" s="5">
        <v>3</v>
      </c>
      <c r="L181" s="3"/>
      <c r="M181" s="23"/>
      <c r="N181" s="57"/>
    </row>
    <row r="182" spans="1:14" x14ac:dyDescent="0.55000000000000004">
      <c r="A182" s="3">
        <v>176</v>
      </c>
      <c r="B182" s="19">
        <v>176</v>
      </c>
      <c r="C182" s="3"/>
      <c r="D182" s="58"/>
      <c r="E182" s="58"/>
      <c r="F182" s="12"/>
      <c r="G182" s="12"/>
      <c r="H182" s="12"/>
      <c r="I182" s="12"/>
      <c r="J182" s="3"/>
      <c r="K182" s="5">
        <v>3</v>
      </c>
      <c r="L182" s="3"/>
      <c r="M182" s="23"/>
      <c r="N182" s="57"/>
    </row>
    <row r="183" spans="1:14" x14ac:dyDescent="0.55000000000000004">
      <c r="A183" s="3">
        <v>177</v>
      </c>
      <c r="B183" s="19">
        <v>177</v>
      </c>
      <c r="C183" s="3"/>
      <c r="D183" s="58"/>
      <c r="E183" s="58"/>
      <c r="F183" s="12"/>
      <c r="G183" s="12"/>
      <c r="H183" s="12"/>
      <c r="I183" s="12"/>
      <c r="J183" s="3"/>
      <c r="K183" s="5">
        <v>3</v>
      </c>
      <c r="L183" s="3"/>
      <c r="M183" s="23"/>
      <c r="N183" s="57"/>
    </row>
    <row r="184" spans="1:14" x14ac:dyDescent="0.55000000000000004">
      <c r="A184" s="3">
        <v>178</v>
      </c>
      <c r="B184" s="19">
        <v>178</v>
      </c>
      <c r="C184" s="3"/>
      <c r="D184" s="58"/>
      <c r="E184" s="58"/>
      <c r="F184" s="12"/>
      <c r="G184" s="12"/>
      <c r="H184" s="12"/>
      <c r="I184" s="12"/>
      <c r="J184" s="3"/>
      <c r="K184" s="5">
        <v>3</v>
      </c>
      <c r="L184" s="3"/>
      <c r="M184" s="23"/>
      <c r="N184" s="57"/>
    </row>
    <row r="185" spans="1:14" x14ac:dyDescent="0.55000000000000004">
      <c r="A185" s="3">
        <v>179</v>
      </c>
      <c r="B185" s="19">
        <v>179</v>
      </c>
      <c r="C185" s="3"/>
      <c r="D185" s="58"/>
      <c r="E185" s="58"/>
      <c r="F185" s="12"/>
      <c r="G185" s="12"/>
      <c r="H185" s="12"/>
      <c r="I185" s="12"/>
      <c r="J185" s="3"/>
      <c r="K185" s="5">
        <v>3</v>
      </c>
      <c r="L185" s="3"/>
      <c r="M185" s="23"/>
      <c r="N185" s="57"/>
    </row>
    <row r="186" spans="1:14" x14ac:dyDescent="0.55000000000000004">
      <c r="A186" s="3">
        <v>180</v>
      </c>
      <c r="B186" s="19">
        <v>180</v>
      </c>
      <c r="C186" s="3"/>
      <c r="D186" s="58"/>
      <c r="E186" s="58"/>
      <c r="F186" s="12"/>
      <c r="G186" s="12"/>
      <c r="H186" s="12"/>
      <c r="I186" s="12"/>
      <c r="J186" s="3"/>
      <c r="K186" s="5">
        <v>3</v>
      </c>
      <c r="L186" s="3"/>
      <c r="M186" s="23"/>
      <c r="N186" s="57"/>
    </row>
    <row r="187" spans="1:14" x14ac:dyDescent="0.55000000000000004">
      <c r="A187" s="3">
        <v>181</v>
      </c>
      <c r="B187" s="19">
        <v>181</v>
      </c>
      <c r="C187" s="3"/>
      <c r="D187" s="58"/>
      <c r="E187" s="58"/>
      <c r="F187" s="12"/>
      <c r="G187" s="12"/>
      <c r="H187" s="12"/>
      <c r="I187" s="12"/>
      <c r="J187" s="3"/>
      <c r="K187" s="5">
        <v>3</v>
      </c>
      <c r="L187" s="3"/>
      <c r="M187" s="23"/>
      <c r="N187" s="57"/>
    </row>
    <row r="188" spans="1:14" x14ac:dyDescent="0.55000000000000004">
      <c r="A188" s="3">
        <v>182</v>
      </c>
      <c r="B188" s="19">
        <v>182</v>
      </c>
      <c r="C188" s="3"/>
      <c r="D188" s="58"/>
      <c r="E188" s="58"/>
      <c r="F188" s="12"/>
      <c r="G188" s="12"/>
      <c r="H188" s="12"/>
      <c r="I188" s="12"/>
      <c r="J188" s="3"/>
      <c r="K188" s="5">
        <v>3</v>
      </c>
      <c r="L188" s="3"/>
      <c r="M188" s="23"/>
      <c r="N188" s="57"/>
    </row>
    <row r="189" spans="1:14" x14ac:dyDescent="0.55000000000000004">
      <c r="A189" s="3">
        <v>183</v>
      </c>
      <c r="B189" s="19">
        <v>183</v>
      </c>
      <c r="C189" s="3"/>
      <c r="D189" s="58"/>
      <c r="E189" s="58"/>
      <c r="F189" s="12"/>
      <c r="G189" s="12"/>
      <c r="H189" s="12"/>
      <c r="I189" s="12"/>
      <c r="J189" s="3"/>
      <c r="K189" s="5">
        <v>3</v>
      </c>
      <c r="L189" s="3"/>
      <c r="M189" s="23"/>
      <c r="N189" s="57"/>
    </row>
    <row r="190" spans="1:14" x14ac:dyDescent="0.55000000000000004">
      <c r="A190" s="3">
        <v>184</v>
      </c>
      <c r="B190" s="19">
        <v>184</v>
      </c>
      <c r="C190" s="3"/>
      <c r="D190" s="58"/>
      <c r="E190" s="58"/>
      <c r="F190" s="12"/>
      <c r="G190" s="12"/>
      <c r="H190" s="12"/>
      <c r="I190" s="12"/>
      <c r="J190" s="3"/>
      <c r="K190" s="5">
        <v>3</v>
      </c>
      <c r="L190" s="3"/>
      <c r="M190" s="23"/>
      <c r="N190" s="57"/>
    </row>
    <row r="191" spans="1:14" x14ac:dyDescent="0.55000000000000004">
      <c r="A191" s="3">
        <v>185</v>
      </c>
      <c r="B191" s="19">
        <v>185</v>
      </c>
      <c r="C191" s="3"/>
      <c r="D191" s="58"/>
      <c r="E191" s="58"/>
      <c r="F191" s="12"/>
      <c r="G191" s="12"/>
      <c r="H191" s="12"/>
      <c r="I191" s="12"/>
      <c r="J191" s="3"/>
      <c r="K191" s="5">
        <v>3</v>
      </c>
      <c r="L191" s="3"/>
      <c r="M191" s="23"/>
      <c r="N191" s="57"/>
    </row>
    <row r="192" spans="1:14" x14ac:dyDescent="0.55000000000000004">
      <c r="A192" s="3">
        <v>186</v>
      </c>
      <c r="B192" s="19">
        <v>186</v>
      </c>
      <c r="C192" s="3"/>
      <c r="D192" s="58"/>
      <c r="E192" s="58"/>
      <c r="F192" s="12"/>
      <c r="G192" s="12"/>
      <c r="H192" s="12"/>
      <c r="I192" s="12"/>
      <c r="J192" s="3"/>
      <c r="K192" s="5">
        <v>3</v>
      </c>
      <c r="L192" s="3"/>
      <c r="M192" s="23"/>
      <c r="N192" s="57"/>
    </row>
    <row r="193" spans="1:14" x14ac:dyDescent="0.55000000000000004">
      <c r="A193" s="3">
        <v>187</v>
      </c>
      <c r="B193" s="19">
        <v>187</v>
      </c>
      <c r="C193" s="3"/>
      <c r="D193" s="58"/>
      <c r="E193" s="58"/>
      <c r="F193" s="12"/>
      <c r="G193" s="12"/>
      <c r="H193" s="12"/>
      <c r="I193" s="12"/>
      <c r="J193" s="3"/>
      <c r="K193" s="5">
        <v>3</v>
      </c>
      <c r="L193" s="3"/>
      <c r="M193" s="23"/>
      <c r="N193" s="57"/>
    </row>
    <row r="194" spans="1:14" x14ac:dyDescent="0.55000000000000004">
      <c r="A194" s="3">
        <v>188</v>
      </c>
      <c r="B194" s="19">
        <v>188</v>
      </c>
      <c r="C194" s="3"/>
      <c r="D194" s="58"/>
      <c r="E194" s="58"/>
      <c r="F194" s="12"/>
      <c r="G194" s="12"/>
      <c r="H194" s="12"/>
      <c r="I194" s="12"/>
      <c r="J194" s="3"/>
      <c r="K194" s="5">
        <v>3</v>
      </c>
      <c r="L194" s="3"/>
      <c r="M194" s="23"/>
      <c r="N194" s="57"/>
    </row>
    <row r="195" spans="1:14" x14ac:dyDescent="0.55000000000000004">
      <c r="A195" s="3">
        <v>189</v>
      </c>
      <c r="B195" s="19">
        <v>189</v>
      </c>
      <c r="C195" s="3"/>
      <c r="D195" s="58"/>
      <c r="E195" s="58"/>
      <c r="F195" s="12"/>
      <c r="G195" s="12"/>
      <c r="H195" s="12"/>
      <c r="I195" s="12"/>
      <c r="J195" s="3"/>
      <c r="K195" s="5">
        <v>3</v>
      </c>
      <c r="L195" s="3"/>
      <c r="M195" s="23"/>
      <c r="N195" s="57"/>
    </row>
    <row r="196" spans="1:14" x14ac:dyDescent="0.55000000000000004">
      <c r="A196" s="3">
        <v>190</v>
      </c>
      <c r="B196" s="19">
        <v>190</v>
      </c>
      <c r="C196" s="3"/>
      <c r="D196" s="58"/>
      <c r="E196" s="58"/>
      <c r="F196" s="12"/>
      <c r="G196" s="12"/>
      <c r="H196" s="12"/>
      <c r="I196" s="12"/>
      <c r="J196" s="3"/>
      <c r="K196" s="5">
        <v>3</v>
      </c>
      <c r="L196" s="3"/>
      <c r="M196" s="23"/>
      <c r="N196" s="57"/>
    </row>
    <row r="197" spans="1:14" x14ac:dyDescent="0.55000000000000004">
      <c r="A197" s="3">
        <v>191</v>
      </c>
      <c r="B197" s="19">
        <v>191</v>
      </c>
      <c r="C197" s="3"/>
      <c r="D197" s="58"/>
      <c r="E197" s="58"/>
      <c r="F197" s="12"/>
      <c r="G197" s="12"/>
      <c r="H197" s="12"/>
      <c r="I197" s="12"/>
      <c r="J197" s="3"/>
      <c r="K197" s="5">
        <v>3</v>
      </c>
      <c r="L197" s="3"/>
      <c r="M197" s="23"/>
      <c r="N197" s="57"/>
    </row>
    <row r="198" spans="1:14" x14ac:dyDescent="0.55000000000000004">
      <c r="A198" s="3">
        <v>192</v>
      </c>
      <c r="B198" s="19">
        <v>192</v>
      </c>
      <c r="C198" s="3"/>
      <c r="D198" s="58"/>
      <c r="E198" s="58"/>
      <c r="F198" s="12"/>
      <c r="G198" s="12"/>
      <c r="H198" s="12"/>
      <c r="I198" s="12"/>
      <c r="J198" s="3"/>
      <c r="K198" s="5">
        <v>3</v>
      </c>
      <c r="L198" s="3"/>
      <c r="M198" s="23"/>
      <c r="N198" s="57"/>
    </row>
    <row r="199" spans="1:14" x14ac:dyDescent="0.55000000000000004">
      <c r="A199" s="3">
        <v>193</v>
      </c>
      <c r="B199" s="19">
        <v>193</v>
      </c>
      <c r="C199" s="3"/>
      <c r="D199" s="58"/>
      <c r="E199" s="58"/>
      <c r="F199" s="12"/>
      <c r="G199" s="12"/>
      <c r="H199" s="12"/>
      <c r="I199" s="12"/>
      <c r="J199" s="3"/>
      <c r="K199" s="5">
        <v>3</v>
      </c>
      <c r="L199" s="3"/>
      <c r="M199" s="23"/>
      <c r="N199" s="57"/>
    </row>
    <row r="200" spans="1:14" x14ac:dyDescent="0.55000000000000004">
      <c r="A200" s="3">
        <v>194</v>
      </c>
      <c r="B200" s="19">
        <v>194</v>
      </c>
      <c r="C200" s="3"/>
      <c r="D200" s="58"/>
      <c r="E200" s="58"/>
      <c r="F200" s="12"/>
      <c r="G200" s="12"/>
      <c r="H200" s="12"/>
      <c r="I200" s="12"/>
      <c r="J200" s="3"/>
      <c r="K200" s="5">
        <v>3</v>
      </c>
      <c r="L200" s="3"/>
      <c r="M200" s="23"/>
      <c r="N200" s="57"/>
    </row>
    <row r="201" spans="1:14" x14ac:dyDescent="0.55000000000000004">
      <c r="A201" s="3">
        <v>195</v>
      </c>
      <c r="B201" s="19">
        <v>195</v>
      </c>
      <c r="C201" s="3"/>
      <c r="D201" s="58"/>
      <c r="E201" s="58"/>
      <c r="F201" s="12"/>
      <c r="G201" s="12"/>
      <c r="H201" s="12"/>
      <c r="I201" s="12"/>
      <c r="J201" s="3"/>
      <c r="K201" s="5">
        <v>3</v>
      </c>
      <c r="L201" s="3"/>
      <c r="M201" s="23"/>
      <c r="N201" s="57"/>
    </row>
    <row r="202" spans="1:14" x14ac:dyDescent="0.55000000000000004">
      <c r="A202" s="3">
        <v>196</v>
      </c>
      <c r="B202" s="19">
        <v>196</v>
      </c>
      <c r="C202" s="3"/>
      <c r="D202" s="58"/>
      <c r="E202" s="58"/>
      <c r="F202" s="12"/>
      <c r="G202" s="12"/>
      <c r="H202" s="12"/>
      <c r="I202" s="12"/>
      <c r="J202" s="3"/>
      <c r="K202" s="5">
        <v>3</v>
      </c>
      <c r="L202" s="3"/>
      <c r="M202" s="23"/>
      <c r="N202" s="57"/>
    </row>
    <row r="203" spans="1:14" x14ac:dyDescent="0.55000000000000004">
      <c r="A203" s="3">
        <v>197</v>
      </c>
      <c r="B203" s="19">
        <v>197</v>
      </c>
      <c r="C203" s="3"/>
      <c r="D203" s="58"/>
      <c r="E203" s="58"/>
      <c r="F203" s="12"/>
      <c r="G203" s="12"/>
      <c r="H203" s="12"/>
      <c r="I203" s="12"/>
      <c r="J203" s="3"/>
      <c r="K203" s="5">
        <v>3</v>
      </c>
      <c r="L203" s="3"/>
      <c r="M203" s="23"/>
      <c r="N203" s="57"/>
    </row>
    <row r="204" spans="1:14" x14ac:dyDescent="0.55000000000000004">
      <c r="A204" s="3">
        <v>198</v>
      </c>
      <c r="B204" s="19">
        <v>198</v>
      </c>
      <c r="C204" s="3"/>
      <c r="D204" s="58"/>
      <c r="E204" s="58"/>
      <c r="F204" s="12"/>
      <c r="G204" s="12"/>
      <c r="H204" s="12"/>
      <c r="I204" s="12"/>
      <c r="J204" s="3"/>
      <c r="K204" s="5">
        <v>3</v>
      </c>
      <c r="L204" s="3"/>
      <c r="M204" s="23"/>
      <c r="N204" s="57"/>
    </row>
    <row r="205" spans="1:14" x14ac:dyDescent="0.55000000000000004">
      <c r="A205" s="3">
        <v>199</v>
      </c>
      <c r="B205" s="19">
        <v>199</v>
      </c>
      <c r="C205" s="3"/>
      <c r="D205" s="58"/>
      <c r="E205" s="58"/>
      <c r="F205" s="12"/>
      <c r="G205" s="12"/>
      <c r="H205" s="12"/>
      <c r="I205" s="12"/>
      <c r="J205" s="3"/>
      <c r="K205" s="5">
        <v>3</v>
      </c>
      <c r="L205" s="3"/>
      <c r="M205" s="23"/>
      <c r="N205" s="57"/>
    </row>
    <row r="206" spans="1:14" x14ac:dyDescent="0.55000000000000004">
      <c r="A206" s="3">
        <v>200</v>
      </c>
      <c r="B206" s="19">
        <v>200</v>
      </c>
      <c r="C206" s="3"/>
      <c r="D206" s="58"/>
      <c r="E206" s="58"/>
      <c r="F206" s="12"/>
      <c r="G206" s="12"/>
      <c r="H206" s="12"/>
      <c r="I206" s="12"/>
      <c r="J206" s="3"/>
      <c r="K206" s="5">
        <v>3</v>
      </c>
      <c r="L206" s="3"/>
      <c r="M206" s="23"/>
      <c r="N206" s="57"/>
    </row>
    <row r="207" spans="1:14" x14ac:dyDescent="0.55000000000000004">
      <c r="A207" s="3">
        <v>201</v>
      </c>
      <c r="B207" s="19">
        <v>201</v>
      </c>
      <c r="C207" s="3"/>
      <c r="D207" s="58"/>
      <c r="E207" s="58"/>
      <c r="F207" s="12"/>
      <c r="G207" s="12"/>
      <c r="H207" s="12"/>
      <c r="I207" s="12"/>
      <c r="J207" s="3"/>
      <c r="K207" s="5">
        <v>3</v>
      </c>
      <c r="L207" s="3"/>
      <c r="M207" s="23"/>
      <c r="N207" s="57"/>
    </row>
    <row r="208" spans="1:14" x14ac:dyDescent="0.55000000000000004">
      <c r="A208" s="3">
        <v>202</v>
      </c>
      <c r="B208" s="19">
        <v>202</v>
      </c>
      <c r="C208" s="3"/>
      <c r="D208" s="58"/>
      <c r="E208" s="58"/>
      <c r="F208" s="12"/>
      <c r="G208" s="12"/>
      <c r="H208" s="12"/>
      <c r="I208" s="12"/>
      <c r="J208" s="3"/>
      <c r="K208" s="5">
        <v>3</v>
      </c>
      <c r="L208" s="3"/>
      <c r="M208" s="23"/>
      <c r="N208" s="57"/>
    </row>
    <row r="209" spans="1:14" x14ac:dyDescent="0.55000000000000004">
      <c r="A209" s="3">
        <v>203</v>
      </c>
      <c r="B209" s="19">
        <v>203</v>
      </c>
      <c r="C209" s="3"/>
      <c r="D209" s="58"/>
      <c r="E209" s="58"/>
      <c r="F209" s="12"/>
      <c r="G209" s="12"/>
      <c r="H209" s="12"/>
      <c r="I209" s="12"/>
      <c r="J209" s="3"/>
      <c r="K209" s="5">
        <v>3</v>
      </c>
      <c r="L209" s="3"/>
      <c r="M209" s="23"/>
      <c r="N209" s="57"/>
    </row>
    <row r="210" spans="1:14" x14ac:dyDescent="0.55000000000000004">
      <c r="A210" s="3">
        <v>204</v>
      </c>
      <c r="B210" s="19">
        <v>204</v>
      </c>
      <c r="C210" s="3"/>
      <c r="D210" s="58"/>
      <c r="E210" s="58"/>
      <c r="F210" s="12"/>
      <c r="G210" s="12"/>
      <c r="H210" s="12"/>
      <c r="I210" s="12"/>
      <c r="J210" s="3"/>
      <c r="K210" s="5">
        <v>3</v>
      </c>
      <c r="L210" s="3"/>
      <c r="M210" s="23"/>
      <c r="N210" s="57"/>
    </row>
    <row r="211" spans="1:14" x14ac:dyDescent="0.55000000000000004">
      <c r="A211" s="3">
        <v>205</v>
      </c>
      <c r="B211" s="19">
        <v>205</v>
      </c>
      <c r="C211" s="3"/>
      <c r="D211" s="58"/>
      <c r="E211" s="58"/>
      <c r="F211" s="12"/>
      <c r="G211" s="12"/>
      <c r="H211" s="12"/>
      <c r="I211" s="12"/>
      <c r="J211" s="3"/>
      <c r="K211" s="5">
        <v>3</v>
      </c>
      <c r="L211" s="3"/>
      <c r="M211" s="23"/>
      <c r="N211" s="57"/>
    </row>
    <row r="212" spans="1:14" x14ac:dyDescent="0.55000000000000004">
      <c r="A212" s="3">
        <v>206</v>
      </c>
      <c r="B212" s="19">
        <v>206</v>
      </c>
      <c r="C212" s="3"/>
      <c r="D212" s="58"/>
      <c r="E212" s="58"/>
      <c r="F212" s="12"/>
      <c r="G212" s="12"/>
      <c r="H212" s="12"/>
      <c r="I212" s="12"/>
      <c r="J212" s="3"/>
      <c r="K212" s="5">
        <v>3</v>
      </c>
      <c r="L212" s="3"/>
      <c r="M212" s="23"/>
      <c r="N212" s="57"/>
    </row>
    <row r="213" spans="1:14" x14ac:dyDescent="0.55000000000000004">
      <c r="A213" s="3">
        <v>207</v>
      </c>
      <c r="B213" s="19">
        <v>207</v>
      </c>
      <c r="C213" s="3"/>
      <c r="D213" s="58"/>
      <c r="E213" s="58"/>
      <c r="F213" s="12"/>
      <c r="G213" s="12"/>
      <c r="H213" s="12"/>
      <c r="I213" s="12"/>
      <c r="J213" s="3"/>
      <c r="K213" s="5">
        <v>3</v>
      </c>
      <c r="L213" s="3"/>
      <c r="M213" s="23"/>
      <c r="N213" s="57"/>
    </row>
    <row r="214" spans="1:14" x14ac:dyDescent="0.55000000000000004">
      <c r="A214" s="3">
        <v>208</v>
      </c>
      <c r="B214" s="19">
        <v>208</v>
      </c>
      <c r="C214" s="3"/>
      <c r="D214" s="58"/>
      <c r="E214" s="58"/>
      <c r="F214" s="12"/>
      <c r="G214" s="12"/>
      <c r="H214" s="12"/>
      <c r="I214" s="12"/>
      <c r="J214" s="3"/>
      <c r="K214" s="5">
        <v>3</v>
      </c>
      <c r="L214" s="3"/>
      <c r="M214" s="23"/>
      <c r="N214" s="57"/>
    </row>
    <row r="215" spans="1:14" x14ac:dyDescent="0.55000000000000004">
      <c r="A215" s="3">
        <v>209</v>
      </c>
      <c r="B215" s="19">
        <v>209</v>
      </c>
      <c r="C215" s="3"/>
      <c r="D215" s="58"/>
      <c r="E215" s="58"/>
      <c r="F215" s="12"/>
      <c r="G215" s="12"/>
      <c r="H215" s="12"/>
      <c r="I215" s="12"/>
      <c r="J215" s="3"/>
      <c r="K215" s="5">
        <v>3</v>
      </c>
      <c r="L215" s="3"/>
      <c r="M215" s="23"/>
      <c r="N215" s="57"/>
    </row>
    <row r="216" spans="1:14" x14ac:dyDescent="0.55000000000000004">
      <c r="A216" s="3">
        <v>210</v>
      </c>
      <c r="B216" s="19">
        <v>210</v>
      </c>
      <c r="C216" s="3"/>
      <c r="D216" s="58"/>
      <c r="E216" s="58"/>
      <c r="F216" s="12"/>
      <c r="G216" s="12"/>
      <c r="H216" s="12"/>
      <c r="I216" s="12"/>
      <c r="J216" s="3"/>
      <c r="K216" s="5">
        <v>3</v>
      </c>
      <c r="L216" s="3"/>
      <c r="M216" s="23"/>
      <c r="N216" s="57"/>
    </row>
    <row r="217" spans="1:14" x14ac:dyDescent="0.55000000000000004">
      <c r="A217" s="3">
        <v>211</v>
      </c>
      <c r="B217" s="19">
        <v>211</v>
      </c>
      <c r="C217" s="3"/>
      <c r="D217" s="58"/>
      <c r="E217" s="58"/>
      <c r="F217" s="12"/>
      <c r="G217" s="12"/>
      <c r="H217" s="12"/>
      <c r="I217" s="12"/>
      <c r="J217" s="3"/>
      <c r="K217" s="5">
        <v>3</v>
      </c>
      <c r="L217" s="3"/>
      <c r="M217" s="23"/>
      <c r="N217" s="57"/>
    </row>
    <row r="218" spans="1:14" x14ac:dyDescent="0.55000000000000004">
      <c r="A218" s="3">
        <v>212</v>
      </c>
      <c r="B218" s="19">
        <v>212</v>
      </c>
      <c r="C218" s="3"/>
      <c r="D218" s="58"/>
      <c r="E218" s="58"/>
      <c r="F218" s="12"/>
      <c r="G218" s="12"/>
      <c r="H218" s="12"/>
      <c r="I218" s="12"/>
      <c r="J218" s="3"/>
      <c r="K218" s="5">
        <v>3</v>
      </c>
      <c r="L218" s="3"/>
      <c r="M218" s="23"/>
      <c r="N218" s="57"/>
    </row>
    <row r="219" spans="1:14" x14ac:dyDescent="0.55000000000000004">
      <c r="A219" s="3">
        <v>213</v>
      </c>
      <c r="B219" s="19">
        <v>213</v>
      </c>
      <c r="C219" s="3"/>
      <c r="D219" s="58"/>
      <c r="E219" s="58"/>
      <c r="F219" s="12"/>
      <c r="G219" s="12"/>
      <c r="H219" s="12"/>
      <c r="I219" s="12"/>
      <c r="J219" s="3"/>
      <c r="K219" s="5">
        <v>3</v>
      </c>
      <c r="L219" s="3"/>
      <c r="M219" s="23"/>
      <c r="N219" s="57"/>
    </row>
    <row r="220" spans="1:14" x14ac:dyDescent="0.55000000000000004">
      <c r="A220" s="3">
        <v>214</v>
      </c>
      <c r="B220" s="19">
        <v>214</v>
      </c>
      <c r="C220" s="3"/>
      <c r="D220" s="58"/>
      <c r="E220" s="58"/>
      <c r="F220" s="12"/>
      <c r="G220" s="12"/>
      <c r="H220" s="12"/>
      <c r="I220" s="12"/>
      <c r="J220" s="3"/>
      <c r="K220" s="5">
        <v>3</v>
      </c>
      <c r="L220" s="3"/>
      <c r="M220" s="23"/>
      <c r="N220" s="57"/>
    </row>
    <row r="221" spans="1:14" x14ac:dyDescent="0.55000000000000004">
      <c r="A221" s="3">
        <v>215</v>
      </c>
      <c r="B221" s="19">
        <v>215</v>
      </c>
      <c r="C221" s="3"/>
      <c r="D221" s="58"/>
      <c r="E221" s="58"/>
      <c r="F221" s="12"/>
      <c r="G221" s="12"/>
      <c r="H221" s="12"/>
      <c r="I221" s="12"/>
      <c r="J221" s="3"/>
      <c r="K221" s="5">
        <v>3</v>
      </c>
      <c r="L221" s="3"/>
      <c r="M221" s="23"/>
      <c r="N221" s="57"/>
    </row>
    <row r="222" spans="1:14" x14ac:dyDescent="0.55000000000000004">
      <c r="A222" s="3">
        <v>216</v>
      </c>
      <c r="B222" s="19">
        <v>216</v>
      </c>
      <c r="C222" s="3"/>
      <c r="D222" s="58"/>
      <c r="E222" s="58"/>
      <c r="F222" s="12"/>
      <c r="G222" s="12"/>
      <c r="H222" s="12"/>
      <c r="I222" s="12"/>
      <c r="J222" s="3"/>
      <c r="K222" s="5">
        <v>3</v>
      </c>
      <c r="L222" s="3"/>
      <c r="M222" s="23"/>
      <c r="N222" s="57"/>
    </row>
    <row r="223" spans="1:14" x14ac:dyDescent="0.55000000000000004">
      <c r="A223" s="3">
        <v>217</v>
      </c>
      <c r="B223" s="19">
        <v>217</v>
      </c>
      <c r="C223" s="3"/>
      <c r="D223" s="58"/>
      <c r="E223" s="58"/>
      <c r="F223" s="12"/>
      <c r="G223" s="12"/>
      <c r="H223" s="12"/>
      <c r="I223" s="12"/>
      <c r="J223" s="3"/>
      <c r="K223" s="5">
        <v>3</v>
      </c>
      <c r="L223" s="3"/>
      <c r="M223" s="23"/>
      <c r="N223" s="57"/>
    </row>
    <row r="224" spans="1:14" x14ac:dyDescent="0.55000000000000004">
      <c r="A224" s="3">
        <v>218</v>
      </c>
      <c r="B224" s="19">
        <v>218</v>
      </c>
      <c r="C224" s="3"/>
      <c r="D224" s="58"/>
      <c r="E224" s="58"/>
      <c r="F224" s="12"/>
      <c r="G224" s="12"/>
      <c r="H224" s="12"/>
      <c r="I224" s="12"/>
      <c r="J224" s="3"/>
      <c r="K224" s="5">
        <v>3</v>
      </c>
      <c r="L224" s="3"/>
      <c r="M224" s="23"/>
      <c r="N224" s="57"/>
    </row>
    <row r="225" spans="1:14" x14ac:dyDescent="0.55000000000000004">
      <c r="A225" s="3">
        <v>219</v>
      </c>
      <c r="B225" s="19">
        <v>219</v>
      </c>
      <c r="C225" s="3"/>
      <c r="D225" s="58"/>
      <c r="E225" s="58"/>
      <c r="F225" s="12"/>
      <c r="G225" s="12"/>
      <c r="H225" s="12"/>
      <c r="I225" s="12"/>
      <c r="J225" s="3"/>
      <c r="K225" s="5">
        <v>3</v>
      </c>
      <c r="L225" s="3"/>
      <c r="M225" s="23"/>
      <c r="N225" s="57"/>
    </row>
    <row r="226" spans="1:14" x14ac:dyDescent="0.55000000000000004">
      <c r="A226" s="3">
        <v>220</v>
      </c>
      <c r="B226" s="19">
        <v>220</v>
      </c>
      <c r="C226" s="3"/>
      <c r="D226" s="58"/>
      <c r="E226" s="58"/>
      <c r="F226" s="12"/>
      <c r="G226" s="12"/>
      <c r="H226" s="12"/>
      <c r="I226" s="12"/>
      <c r="J226" s="3"/>
      <c r="K226" s="5">
        <v>3</v>
      </c>
      <c r="L226" s="3"/>
      <c r="M226" s="23"/>
      <c r="N226" s="57"/>
    </row>
    <row r="227" spans="1:14" x14ac:dyDescent="0.55000000000000004">
      <c r="A227" s="3">
        <v>221</v>
      </c>
      <c r="B227" s="19">
        <v>221</v>
      </c>
      <c r="C227" s="3"/>
      <c r="D227" s="58"/>
      <c r="E227" s="58"/>
      <c r="F227" s="12"/>
      <c r="G227" s="12"/>
      <c r="H227" s="12"/>
      <c r="I227" s="12"/>
      <c r="J227" s="3"/>
      <c r="K227" s="5">
        <v>3</v>
      </c>
      <c r="L227" s="3"/>
      <c r="M227" s="23"/>
      <c r="N227" s="57"/>
    </row>
    <row r="228" spans="1:14" x14ac:dyDescent="0.55000000000000004">
      <c r="A228" s="3">
        <v>222</v>
      </c>
      <c r="B228" s="19">
        <v>222</v>
      </c>
      <c r="C228" s="3"/>
      <c r="D228" s="58"/>
      <c r="E228" s="58"/>
      <c r="F228" s="12"/>
      <c r="G228" s="12"/>
      <c r="H228" s="12"/>
      <c r="I228" s="12"/>
      <c r="J228" s="3"/>
      <c r="K228" s="5">
        <v>3</v>
      </c>
      <c r="L228" s="3"/>
      <c r="M228" s="23"/>
      <c r="N228" s="57"/>
    </row>
    <row r="229" spans="1:14" x14ac:dyDescent="0.55000000000000004">
      <c r="A229" s="3">
        <v>223</v>
      </c>
      <c r="B229" s="19">
        <v>223</v>
      </c>
      <c r="C229" s="3"/>
      <c r="D229" s="58"/>
      <c r="E229" s="58"/>
      <c r="F229" s="12"/>
      <c r="G229" s="12"/>
      <c r="H229" s="12"/>
      <c r="I229" s="12"/>
      <c r="J229" s="3"/>
      <c r="K229" s="5">
        <v>3</v>
      </c>
      <c r="L229" s="3"/>
      <c r="M229" s="23"/>
      <c r="N229" s="57"/>
    </row>
    <row r="230" spans="1:14" x14ac:dyDescent="0.55000000000000004">
      <c r="A230" s="3">
        <v>224</v>
      </c>
      <c r="B230" s="19">
        <v>224</v>
      </c>
      <c r="C230" s="3"/>
      <c r="D230" s="58"/>
      <c r="E230" s="58"/>
      <c r="F230" s="12"/>
      <c r="G230" s="12"/>
      <c r="H230" s="12"/>
      <c r="I230" s="12"/>
      <c r="J230" s="3"/>
      <c r="K230" s="5">
        <v>3</v>
      </c>
      <c r="L230" s="3"/>
      <c r="M230" s="23"/>
      <c r="N230" s="57"/>
    </row>
    <row r="231" spans="1:14" x14ac:dyDescent="0.55000000000000004">
      <c r="A231" s="3">
        <v>225</v>
      </c>
      <c r="B231" s="19">
        <v>225</v>
      </c>
      <c r="C231" s="3"/>
      <c r="D231" s="58"/>
      <c r="E231" s="58"/>
      <c r="F231" s="12"/>
      <c r="G231" s="12"/>
      <c r="H231" s="12"/>
      <c r="I231" s="12"/>
      <c r="J231" s="3"/>
      <c r="K231" s="5">
        <v>3</v>
      </c>
      <c r="L231" s="3"/>
      <c r="M231" s="23"/>
      <c r="N231" s="57"/>
    </row>
    <row r="232" spans="1:14" x14ac:dyDescent="0.55000000000000004">
      <c r="A232" s="3">
        <v>226</v>
      </c>
      <c r="B232" s="19">
        <v>226</v>
      </c>
      <c r="C232" s="3"/>
      <c r="D232" s="58"/>
      <c r="E232" s="58"/>
      <c r="F232" s="12"/>
      <c r="G232" s="12"/>
      <c r="H232" s="12"/>
      <c r="I232" s="12"/>
      <c r="J232" s="3"/>
      <c r="K232" s="5">
        <v>3</v>
      </c>
      <c r="L232" s="3"/>
      <c r="M232" s="23"/>
      <c r="N232" s="57"/>
    </row>
    <row r="233" spans="1:14" x14ac:dyDescent="0.55000000000000004">
      <c r="A233" s="3">
        <v>227</v>
      </c>
      <c r="B233" s="19">
        <v>227</v>
      </c>
      <c r="C233" s="3"/>
      <c r="D233" s="58"/>
      <c r="E233" s="58"/>
      <c r="F233" s="12"/>
      <c r="G233" s="12"/>
      <c r="H233" s="12"/>
      <c r="I233" s="12"/>
      <c r="J233" s="3"/>
      <c r="K233" s="5">
        <v>3</v>
      </c>
      <c r="L233" s="3"/>
      <c r="M233" s="23"/>
      <c r="N233" s="57"/>
    </row>
    <row r="234" spans="1:14" x14ac:dyDescent="0.55000000000000004">
      <c r="A234" s="3">
        <v>228</v>
      </c>
      <c r="B234" s="19">
        <v>228</v>
      </c>
      <c r="C234" s="3"/>
      <c r="D234" s="58"/>
      <c r="E234" s="58"/>
      <c r="F234" s="12"/>
      <c r="G234" s="12"/>
      <c r="H234" s="12"/>
      <c r="I234" s="12"/>
      <c r="J234" s="3"/>
      <c r="K234" s="5">
        <v>3</v>
      </c>
      <c r="L234" s="3"/>
      <c r="M234" s="23"/>
      <c r="N234" s="57"/>
    </row>
    <row r="235" spans="1:14" x14ac:dyDescent="0.55000000000000004">
      <c r="A235" s="3">
        <v>229</v>
      </c>
      <c r="B235" s="19">
        <v>229</v>
      </c>
      <c r="C235" s="3"/>
      <c r="D235" s="58"/>
      <c r="E235" s="58"/>
      <c r="F235" s="12"/>
      <c r="G235" s="12"/>
      <c r="H235" s="12"/>
      <c r="I235" s="12"/>
      <c r="J235" s="3"/>
      <c r="K235" s="5">
        <v>3</v>
      </c>
      <c r="L235" s="3"/>
      <c r="M235" s="23"/>
      <c r="N235" s="57"/>
    </row>
    <row r="236" spans="1:14" x14ac:dyDescent="0.55000000000000004">
      <c r="A236" s="3">
        <v>230</v>
      </c>
      <c r="B236" s="19">
        <v>230</v>
      </c>
      <c r="C236" s="3"/>
      <c r="D236" s="58"/>
      <c r="E236" s="58"/>
      <c r="F236" s="12"/>
      <c r="G236" s="12"/>
      <c r="H236" s="12"/>
      <c r="I236" s="12"/>
      <c r="J236" s="3"/>
      <c r="K236" s="5">
        <v>3</v>
      </c>
      <c r="L236" s="3"/>
      <c r="M236" s="23"/>
      <c r="N236" s="57"/>
    </row>
    <row r="237" spans="1:14" x14ac:dyDescent="0.55000000000000004">
      <c r="A237" s="3">
        <v>231</v>
      </c>
      <c r="B237" s="19">
        <v>231</v>
      </c>
      <c r="C237" s="3"/>
      <c r="D237" s="58"/>
      <c r="E237" s="58"/>
      <c r="F237" s="12"/>
      <c r="G237" s="12"/>
      <c r="H237" s="12"/>
      <c r="I237" s="12"/>
      <c r="J237" s="3"/>
      <c r="K237" s="5">
        <v>3</v>
      </c>
      <c r="L237" s="3"/>
      <c r="M237" s="23"/>
      <c r="N237" s="57"/>
    </row>
    <row r="238" spans="1:14" x14ac:dyDescent="0.55000000000000004">
      <c r="A238" s="3">
        <v>232</v>
      </c>
      <c r="B238" s="19">
        <v>232</v>
      </c>
      <c r="C238" s="3"/>
      <c r="D238" s="58"/>
      <c r="E238" s="58"/>
      <c r="F238" s="12"/>
      <c r="G238" s="12"/>
      <c r="H238" s="12"/>
      <c r="I238" s="12"/>
      <c r="J238" s="3"/>
      <c r="K238" s="5">
        <v>3</v>
      </c>
      <c r="L238" s="3"/>
      <c r="M238" s="23"/>
      <c r="N238" s="57"/>
    </row>
    <row r="239" spans="1:14" x14ac:dyDescent="0.55000000000000004">
      <c r="A239" s="3">
        <v>233</v>
      </c>
      <c r="B239" s="19">
        <v>233</v>
      </c>
      <c r="C239" s="3"/>
      <c r="D239" s="58"/>
      <c r="E239" s="58"/>
      <c r="F239" s="12"/>
      <c r="G239" s="12"/>
      <c r="H239" s="12"/>
      <c r="I239" s="12"/>
      <c r="J239" s="3"/>
      <c r="K239" s="5">
        <v>3</v>
      </c>
      <c r="L239" s="3"/>
      <c r="M239" s="23"/>
      <c r="N239" s="57"/>
    </row>
    <row r="240" spans="1:14" x14ac:dyDescent="0.55000000000000004">
      <c r="A240" s="3">
        <v>234</v>
      </c>
      <c r="B240" s="19">
        <v>234</v>
      </c>
      <c r="C240" s="3"/>
      <c r="D240" s="58"/>
      <c r="E240" s="58"/>
      <c r="F240" s="12"/>
      <c r="G240" s="12"/>
      <c r="H240" s="12"/>
      <c r="I240" s="12"/>
      <c r="J240" s="3"/>
      <c r="K240" s="5">
        <v>3</v>
      </c>
      <c r="L240" s="3"/>
      <c r="M240" s="23"/>
      <c r="N240" s="57"/>
    </row>
    <row r="241" spans="1:14" x14ac:dyDescent="0.55000000000000004">
      <c r="A241" s="3">
        <v>235</v>
      </c>
      <c r="B241" s="19">
        <v>235</v>
      </c>
      <c r="C241" s="3"/>
      <c r="D241" s="58"/>
      <c r="E241" s="58"/>
      <c r="F241" s="12"/>
      <c r="G241" s="12"/>
      <c r="H241" s="12"/>
      <c r="I241" s="12"/>
      <c r="J241" s="3"/>
      <c r="K241" s="5">
        <v>3</v>
      </c>
      <c r="L241" s="3"/>
      <c r="M241" s="23"/>
      <c r="N241" s="57"/>
    </row>
    <row r="242" spans="1:14" x14ac:dyDescent="0.55000000000000004">
      <c r="A242" s="3">
        <v>236</v>
      </c>
      <c r="B242" s="19">
        <v>236</v>
      </c>
      <c r="C242" s="3"/>
      <c r="D242" s="58"/>
      <c r="E242" s="58"/>
      <c r="F242" s="12"/>
      <c r="G242" s="12"/>
      <c r="H242" s="12"/>
      <c r="I242" s="12"/>
      <c r="J242" s="3"/>
      <c r="K242" s="5">
        <v>3</v>
      </c>
      <c r="L242" s="3"/>
      <c r="M242" s="23"/>
      <c r="N242" s="57"/>
    </row>
    <row r="243" spans="1:14" x14ac:dyDescent="0.55000000000000004">
      <c r="A243" s="3">
        <v>237</v>
      </c>
      <c r="B243" s="19">
        <v>237</v>
      </c>
      <c r="C243" s="3"/>
      <c r="D243" s="58"/>
      <c r="E243" s="58"/>
      <c r="F243" s="12"/>
      <c r="G243" s="12"/>
      <c r="H243" s="12"/>
      <c r="I243" s="12"/>
      <c r="J243" s="3"/>
      <c r="K243" s="5">
        <v>3</v>
      </c>
      <c r="L243" s="3"/>
      <c r="M243" s="23"/>
      <c r="N243" s="57"/>
    </row>
    <row r="244" spans="1:14" x14ac:dyDescent="0.55000000000000004">
      <c r="A244" s="3">
        <v>238</v>
      </c>
      <c r="B244" s="19">
        <v>238</v>
      </c>
      <c r="C244" s="3"/>
      <c r="D244" s="58"/>
      <c r="E244" s="58"/>
      <c r="F244" s="12"/>
      <c r="G244" s="12"/>
      <c r="H244" s="12"/>
      <c r="I244" s="12"/>
      <c r="J244" s="3"/>
      <c r="K244" s="5">
        <v>3</v>
      </c>
      <c r="L244" s="3"/>
      <c r="M244" s="23"/>
      <c r="N244" s="57"/>
    </row>
    <row r="245" spans="1:14" x14ac:dyDescent="0.55000000000000004">
      <c r="A245" s="3">
        <v>239</v>
      </c>
      <c r="B245" s="19">
        <v>239</v>
      </c>
      <c r="C245" s="3"/>
      <c r="D245" s="58"/>
      <c r="E245" s="58"/>
      <c r="F245" s="12"/>
      <c r="G245" s="12"/>
      <c r="H245" s="12"/>
      <c r="I245" s="12"/>
      <c r="J245" s="3"/>
      <c r="K245" s="5">
        <v>3</v>
      </c>
      <c r="L245" s="3"/>
      <c r="M245" s="23"/>
      <c r="N245" s="57"/>
    </row>
    <row r="246" spans="1:14" x14ac:dyDescent="0.55000000000000004">
      <c r="A246" s="3">
        <v>240</v>
      </c>
      <c r="B246" s="19">
        <v>240</v>
      </c>
      <c r="C246" s="3"/>
      <c r="D246" s="58"/>
      <c r="E246" s="58"/>
      <c r="F246" s="12"/>
      <c r="G246" s="12"/>
      <c r="H246" s="12"/>
      <c r="I246" s="12"/>
      <c r="J246" s="3"/>
      <c r="K246" s="5">
        <v>3</v>
      </c>
      <c r="L246" s="3"/>
      <c r="M246" s="23"/>
      <c r="N246" s="57"/>
    </row>
    <row r="247" spans="1:14" x14ac:dyDescent="0.55000000000000004">
      <c r="A247" s="3">
        <v>241</v>
      </c>
      <c r="B247" s="19">
        <v>241</v>
      </c>
      <c r="C247" s="3"/>
      <c r="D247" s="58"/>
      <c r="E247" s="58"/>
      <c r="F247" s="12"/>
      <c r="G247" s="12"/>
      <c r="H247" s="12"/>
      <c r="I247" s="12"/>
      <c r="J247" s="3"/>
      <c r="K247" s="5">
        <v>3</v>
      </c>
      <c r="L247" s="3"/>
      <c r="M247" s="23"/>
      <c r="N247" s="57"/>
    </row>
    <row r="248" spans="1:14" x14ac:dyDescent="0.55000000000000004">
      <c r="A248" s="3">
        <v>242</v>
      </c>
      <c r="B248" s="19">
        <v>242</v>
      </c>
      <c r="C248" s="3"/>
      <c r="D248" s="58"/>
      <c r="E248" s="58"/>
      <c r="F248" s="12"/>
      <c r="G248" s="12"/>
      <c r="H248" s="12"/>
      <c r="I248" s="12"/>
      <c r="J248" s="3"/>
      <c r="K248" s="5">
        <v>3</v>
      </c>
      <c r="L248" s="3"/>
      <c r="M248" s="23"/>
      <c r="N248" s="57"/>
    </row>
    <row r="249" spans="1:14" x14ac:dyDescent="0.55000000000000004">
      <c r="A249" s="3">
        <v>243</v>
      </c>
      <c r="B249" s="19">
        <v>243</v>
      </c>
      <c r="C249" s="3"/>
      <c r="D249" s="58"/>
      <c r="E249" s="58"/>
      <c r="F249" s="12"/>
      <c r="G249" s="12"/>
      <c r="H249" s="12"/>
      <c r="I249" s="12"/>
      <c r="J249" s="3"/>
      <c r="K249" s="5">
        <v>3</v>
      </c>
      <c r="L249" s="3"/>
      <c r="M249" s="23"/>
      <c r="N249" s="57"/>
    </row>
    <row r="250" spans="1:14" x14ac:dyDescent="0.55000000000000004">
      <c r="A250" s="3">
        <v>244</v>
      </c>
      <c r="B250" s="19">
        <v>244</v>
      </c>
      <c r="C250" s="3"/>
      <c r="D250" s="58"/>
      <c r="E250" s="58"/>
      <c r="F250" s="12"/>
      <c r="G250" s="12"/>
      <c r="H250" s="12"/>
      <c r="I250" s="12"/>
      <c r="J250" s="3"/>
      <c r="K250" s="5">
        <v>3</v>
      </c>
      <c r="L250" s="3"/>
      <c r="M250" s="23"/>
      <c r="N250" s="57"/>
    </row>
    <row r="251" spans="1:14" x14ac:dyDescent="0.55000000000000004">
      <c r="A251" s="3">
        <v>245</v>
      </c>
      <c r="B251" s="19">
        <v>245</v>
      </c>
      <c r="C251" s="3"/>
      <c r="D251" s="58"/>
      <c r="E251" s="58"/>
      <c r="F251" s="12"/>
      <c r="G251" s="12"/>
      <c r="H251" s="12"/>
      <c r="I251" s="12"/>
      <c r="J251" s="3"/>
      <c r="K251" s="5">
        <v>3</v>
      </c>
      <c r="L251" s="3"/>
      <c r="M251" s="23"/>
      <c r="N251" s="57"/>
    </row>
    <row r="252" spans="1:14" x14ac:dyDescent="0.55000000000000004">
      <c r="A252" s="3">
        <v>246</v>
      </c>
      <c r="B252" s="19">
        <v>246</v>
      </c>
      <c r="C252" s="3"/>
      <c r="D252" s="58"/>
      <c r="E252" s="58"/>
      <c r="F252" s="12"/>
      <c r="G252" s="12"/>
      <c r="H252" s="12"/>
      <c r="I252" s="12"/>
      <c r="J252" s="3"/>
      <c r="K252" s="5">
        <v>3</v>
      </c>
      <c r="L252" s="3"/>
      <c r="M252" s="23"/>
      <c r="N252" s="57"/>
    </row>
    <row r="253" spans="1:14" x14ac:dyDescent="0.55000000000000004">
      <c r="A253" s="3">
        <v>247</v>
      </c>
      <c r="B253" s="19">
        <v>247</v>
      </c>
      <c r="C253" s="3"/>
      <c r="D253" s="58"/>
      <c r="E253" s="58"/>
      <c r="F253" s="12"/>
      <c r="G253" s="12"/>
      <c r="H253" s="12"/>
      <c r="I253" s="12"/>
      <c r="J253" s="3"/>
      <c r="K253" s="5">
        <v>3</v>
      </c>
      <c r="L253" s="3"/>
      <c r="M253" s="23"/>
      <c r="N253" s="57"/>
    </row>
    <row r="254" spans="1:14" x14ac:dyDescent="0.55000000000000004">
      <c r="A254" s="3">
        <v>248</v>
      </c>
      <c r="B254" s="19">
        <v>248</v>
      </c>
      <c r="C254" s="3"/>
      <c r="D254" s="58"/>
      <c r="E254" s="58"/>
      <c r="F254" s="12"/>
      <c r="G254" s="12"/>
      <c r="H254" s="12"/>
      <c r="I254" s="12"/>
      <c r="J254" s="3"/>
      <c r="K254" s="5">
        <v>3</v>
      </c>
      <c r="L254" s="3"/>
      <c r="M254" s="23"/>
      <c r="N254" s="57"/>
    </row>
    <row r="255" spans="1:14" x14ac:dyDescent="0.55000000000000004">
      <c r="A255" s="3">
        <v>249</v>
      </c>
      <c r="B255" s="19">
        <v>249</v>
      </c>
      <c r="C255" s="3"/>
      <c r="D255" s="58"/>
      <c r="E255" s="58"/>
      <c r="F255" s="12"/>
      <c r="G255" s="12"/>
      <c r="H255" s="12"/>
      <c r="I255" s="12"/>
      <c r="J255" s="3"/>
      <c r="K255" s="5">
        <v>3</v>
      </c>
      <c r="L255" s="3"/>
      <c r="M255" s="23"/>
      <c r="N255" s="57"/>
    </row>
    <row r="256" spans="1:14" x14ac:dyDescent="0.55000000000000004">
      <c r="A256" s="3">
        <v>250</v>
      </c>
      <c r="B256" s="19">
        <v>250</v>
      </c>
      <c r="C256" s="3"/>
      <c r="D256" s="58"/>
      <c r="E256" s="58"/>
      <c r="F256" s="12"/>
      <c r="G256" s="12"/>
      <c r="H256" s="12"/>
      <c r="I256" s="12"/>
      <c r="J256" s="3"/>
      <c r="K256" s="5">
        <v>3</v>
      </c>
      <c r="L256" s="3"/>
      <c r="M256" s="23"/>
      <c r="N256" s="57"/>
    </row>
    <row r="257" spans="1:14" x14ac:dyDescent="0.55000000000000004">
      <c r="A257" s="3">
        <v>251</v>
      </c>
      <c r="B257" s="19">
        <v>251</v>
      </c>
      <c r="C257" s="3"/>
      <c r="D257" s="58"/>
      <c r="E257" s="58"/>
      <c r="F257" s="12"/>
      <c r="G257" s="12"/>
      <c r="H257" s="12"/>
      <c r="I257" s="12"/>
      <c r="J257" s="3"/>
      <c r="K257" s="5">
        <v>3</v>
      </c>
      <c r="L257" s="3"/>
      <c r="M257" s="23"/>
      <c r="N257" s="57"/>
    </row>
    <row r="258" spans="1:14" x14ac:dyDescent="0.55000000000000004">
      <c r="A258" s="3">
        <v>252</v>
      </c>
      <c r="B258" s="19">
        <v>252</v>
      </c>
      <c r="C258" s="3"/>
      <c r="D258" s="58"/>
      <c r="E258" s="58"/>
      <c r="F258" s="12"/>
      <c r="G258" s="12"/>
      <c r="H258" s="12"/>
      <c r="I258" s="12"/>
      <c r="J258" s="3"/>
      <c r="K258" s="5">
        <v>3</v>
      </c>
      <c r="L258" s="3"/>
      <c r="M258" s="23"/>
      <c r="N258" s="57"/>
    </row>
    <row r="259" spans="1:14" x14ac:dyDescent="0.55000000000000004">
      <c r="A259" s="3">
        <v>253</v>
      </c>
      <c r="B259" s="19">
        <v>253</v>
      </c>
      <c r="C259" s="3"/>
      <c r="D259" s="58"/>
      <c r="E259" s="58"/>
      <c r="F259" s="12"/>
      <c r="G259" s="12"/>
      <c r="H259" s="12"/>
      <c r="I259" s="12"/>
      <c r="J259" s="3"/>
      <c r="K259" s="5">
        <v>3</v>
      </c>
      <c r="L259" s="3"/>
      <c r="M259" s="23"/>
      <c r="N259" s="57"/>
    </row>
    <row r="260" spans="1:14" x14ac:dyDescent="0.55000000000000004">
      <c r="A260" s="3">
        <v>254</v>
      </c>
      <c r="B260" s="19">
        <v>254</v>
      </c>
      <c r="C260" s="3"/>
      <c r="D260" s="58"/>
      <c r="E260" s="58"/>
      <c r="F260" s="12"/>
      <c r="G260" s="12"/>
      <c r="H260" s="12"/>
      <c r="I260" s="12"/>
      <c r="J260" s="3"/>
      <c r="K260" s="5">
        <v>3</v>
      </c>
      <c r="L260" s="3"/>
      <c r="M260" s="23"/>
      <c r="N260" s="57"/>
    </row>
    <row r="261" spans="1:14" x14ac:dyDescent="0.55000000000000004">
      <c r="A261" s="3">
        <v>255</v>
      </c>
      <c r="B261" s="19">
        <v>255</v>
      </c>
      <c r="C261" s="3"/>
      <c r="D261" s="58"/>
      <c r="E261" s="58"/>
      <c r="F261" s="12"/>
      <c r="G261" s="12"/>
      <c r="H261" s="12"/>
      <c r="I261" s="12"/>
      <c r="J261" s="3"/>
      <c r="K261" s="5">
        <v>3</v>
      </c>
      <c r="L261" s="3"/>
      <c r="M261" s="23"/>
      <c r="N261" s="57"/>
    </row>
    <row r="262" spans="1:14" x14ac:dyDescent="0.55000000000000004">
      <c r="A262" s="3">
        <v>256</v>
      </c>
      <c r="B262" s="19">
        <v>256</v>
      </c>
      <c r="C262" s="3"/>
      <c r="D262" s="58"/>
      <c r="E262" s="58"/>
      <c r="F262" s="12"/>
      <c r="G262" s="12"/>
      <c r="H262" s="12"/>
      <c r="I262" s="12"/>
      <c r="J262" s="3"/>
      <c r="K262" s="5">
        <v>3</v>
      </c>
      <c r="L262" s="3"/>
      <c r="M262" s="23"/>
      <c r="N262" s="57"/>
    </row>
    <row r="263" spans="1:14" x14ac:dyDescent="0.55000000000000004">
      <c r="A263" s="3">
        <v>257</v>
      </c>
      <c r="B263" s="19">
        <v>257</v>
      </c>
      <c r="C263" s="3"/>
      <c r="D263" s="58"/>
      <c r="E263" s="58"/>
      <c r="F263" s="12"/>
      <c r="G263" s="12"/>
      <c r="H263" s="12"/>
      <c r="I263" s="12"/>
      <c r="J263" s="3"/>
      <c r="K263" s="5">
        <v>3</v>
      </c>
      <c r="L263" s="3"/>
      <c r="M263" s="23"/>
      <c r="N263" s="57"/>
    </row>
    <row r="264" spans="1:14" x14ac:dyDescent="0.55000000000000004">
      <c r="A264" s="3">
        <v>258</v>
      </c>
      <c r="B264" s="19">
        <v>258</v>
      </c>
      <c r="C264" s="3"/>
      <c r="D264" s="58"/>
      <c r="E264" s="58"/>
      <c r="F264" s="12"/>
      <c r="G264" s="12"/>
      <c r="H264" s="12"/>
      <c r="I264" s="12"/>
      <c r="J264" s="3"/>
      <c r="K264" s="5">
        <v>3</v>
      </c>
      <c r="L264" s="3"/>
      <c r="M264" s="23"/>
      <c r="N264" s="57"/>
    </row>
    <row r="265" spans="1:14" x14ac:dyDescent="0.55000000000000004">
      <c r="A265" s="3">
        <v>259</v>
      </c>
      <c r="B265" s="19">
        <v>259</v>
      </c>
      <c r="C265" s="3"/>
      <c r="D265" s="58"/>
      <c r="E265" s="58"/>
      <c r="F265" s="12"/>
      <c r="G265" s="12"/>
      <c r="H265" s="12"/>
      <c r="I265" s="12"/>
      <c r="J265" s="3"/>
      <c r="K265" s="5">
        <v>3</v>
      </c>
      <c r="L265" s="3"/>
      <c r="M265" s="23"/>
      <c r="N265" s="57"/>
    </row>
    <row r="266" spans="1:14" x14ac:dyDescent="0.55000000000000004">
      <c r="A266" s="3">
        <v>260</v>
      </c>
      <c r="B266" s="19">
        <v>260</v>
      </c>
      <c r="C266" s="3"/>
      <c r="D266" s="58"/>
      <c r="E266" s="58"/>
      <c r="F266" s="12"/>
      <c r="G266" s="12"/>
      <c r="H266" s="12"/>
      <c r="I266" s="12"/>
      <c r="J266" s="3"/>
      <c r="K266" s="5">
        <v>3</v>
      </c>
      <c r="L266" s="3"/>
      <c r="M266" s="23"/>
      <c r="N266" s="57"/>
    </row>
    <row r="267" spans="1:14" x14ac:dyDescent="0.55000000000000004">
      <c r="A267" s="3">
        <v>261</v>
      </c>
      <c r="B267" s="19">
        <v>261</v>
      </c>
      <c r="C267" s="3"/>
      <c r="D267" s="58"/>
      <c r="E267" s="58"/>
      <c r="F267" s="12"/>
      <c r="G267" s="12"/>
      <c r="H267" s="12"/>
      <c r="I267" s="12"/>
      <c r="J267" s="3"/>
      <c r="K267" s="5">
        <v>3</v>
      </c>
      <c r="L267" s="3"/>
      <c r="M267" s="23"/>
      <c r="N267" s="57"/>
    </row>
    <row r="268" spans="1:14" x14ac:dyDescent="0.55000000000000004">
      <c r="A268" s="3">
        <v>262</v>
      </c>
      <c r="B268" s="19">
        <v>262</v>
      </c>
      <c r="C268" s="3"/>
      <c r="D268" s="58"/>
      <c r="E268" s="58"/>
      <c r="F268" s="12"/>
      <c r="G268" s="12"/>
      <c r="H268" s="12"/>
      <c r="I268" s="12"/>
      <c r="J268" s="3"/>
      <c r="K268" s="5">
        <v>3</v>
      </c>
      <c r="L268" s="3"/>
      <c r="M268" s="23"/>
      <c r="N268" s="57"/>
    </row>
    <row r="269" spans="1:14" x14ac:dyDescent="0.55000000000000004">
      <c r="A269" s="3">
        <v>263</v>
      </c>
      <c r="B269" s="19">
        <v>263</v>
      </c>
      <c r="C269" s="3"/>
      <c r="D269" s="58"/>
      <c r="E269" s="58"/>
      <c r="F269" s="12"/>
      <c r="G269" s="12"/>
      <c r="H269" s="12"/>
      <c r="I269" s="12"/>
      <c r="J269" s="3"/>
      <c r="K269" s="5">
        <v>3</v>
      </c>
      <c r="L269" s="3"/>
      <c r="M269" s="23"/>
      <c r="N269" s="57"/>
    </row>
    <row r="270" spans="1:14" x14ac:dyDescent="0.55000000000000004">
      <c r="A270" s="3">
        <v>264</v>
      </c>
      <c r="B270" s="19">
        <v>264</v>
      </c>
      <c r="C270" s="3"/>
      <c r="D270" s="58"/>
      <c r="E270" s="58"/>
      <c r="F270" s="12"/>
      <c r="G270" s="12"/>
      <c r="H270" s="12"/>
      <c r="I270" s="12"/>
      <c r="J270" s="3"/>
      <c r="K270" s="5">
        <v>3</v>
      </c>
      <c r="L270" s="3"/>
      <c r="M270" s="23"/>
      <c r="N270" s="57"/>
    </row>
    <row r="271" spans="1:14" x14ac:dyDescent="0.55000000000000004">
      <c r="A271" s="3">
        <v>265</v>
      </c>
      <c r="B271" s="19">
        <v>265</v>
      </c>
      <c r="C271" s="3"/>
      <c r="D271" s="58"/>
      <c r="E271" s="58"/>
      <c r="F271" s="12"/>
      <c r="G271" s="12"/>
      <c r="H271" s="12"/>
      <c r="I271" s="12"/>
      <c r="J271" s="3"/>
      <c r="K271" s="5">
        <v>3</v>
      </c>
      <c r="L271" s="3"/>
      <c r="M271" s="23"/>
      <c r="N271" s="57"/>
    </row>
    <row r="272" spans="1:14" x14ac:dyDescent="0.55000000000000004">
      <c r="A272" s="3">
        <v>266</v>
      </c>
      <c r="B272" s="19">
        <v>266</v>
      </c>
      <c r="C272" s="3"/>
      <c r="D272" s="58"/>
      <c r="E272" s="58"/>
      <c r="F272" s="12"/>
      <c r="G272" s="12"/>
      <c r="H272" s="12"/>
      <c r="I272" s="12"/>
      <c r="J272" s="3"/>
      <c r="K272" s="5">
        <v>3</v>
      </c>
      <c r="L272" s="3"/>
      <c r="M272" s="23"/>
      <c r="N272" s="57"/>
    </row>
    <row r="273" spans="1:14" x14ac:dyDescent="0.55000000000000004">
      <c r="A273" s="3">
        <v>267</v>
      </c>
      <c r="B273" s="19">
        <v>267</v>
      </c>
      <c r="C273" s="3"/>
      <c r="D273" s="58"/>
      <c r="E273" s="58"/>
      <c r="F273" s="12"/>
      <c r="G273" s="12"/>
      <c r="H273" s="12"/>
      <c r="I273" s="12"/>
      <c r="J273" s="3"/>
      <c r="K273" s="5">
        <v>3</v>
      </c>
      <c r="L273" s="3"/>
      <c r="M273" s="23"/>
      <c r="N273" s="57"/>
    </row>
    <row r="274" spans="1:14" x14ac:dyDescent="0.55000000000000004">
      <c r="A274" s="3">
        <v>268</v>
      </c>
      <c r="B274" s="19">
        <v>268</v>
      </c>
      <c r="C274" s="3"/>
      <c r="D274" s="58"/>
      <c r="E274" s="58"/>
      <c r="F274" s="12"/>
      <c r="G274" s="12"/>
      <c r="H274" s="12"/>
      <c r="I274" s="12"/>
      <c r="J274" s="3"/>
      <c r="K274" s="5">
        <v>3</v>
      </c>
      <c r="L274" s="3"/>
      <c r="M274" s="23"/>
      <c r="N274" s="57"/>
    </row>
    <row r="275" spans="1:14" x14ac:dyDescent="0.55000000000000004">
      <c r="A275" s="3">
        <v>269</v>
      </c>
      <c r="B275" s="19">
        <v>269</v>
      </c>
      <c r="C275" s="3"/>
      <c r="D275" s="58"/>
      <c r="E275" s="58"/>
      <c r="F275" s="12"/>
      <c r="G275" s="12"/>
      <c r="H275" s="12"/>
      <c r="I275" s="12"/>
      <c r="J275" s="3"/>
      <c r="K275" s="5">
        <v>3</v>
      </c>
      <c r="L275" s="3"/>
      <c r="M275" s="23"/>
      <c r="N275" s="57"/>
    </row>
    <row r="276" spans="1:14" x14ac:dyDescent="0.55000000000000004">
      <c r="A276" s="3">
        <v>270</v>
      </c>
      <c r="B276" s="19">
        <v>270</v>
      </c>
      <c r="C276" s="3"/>
      <c r="D276" s="58"/>
      <c r="E276" s="58"/>
      <c r="F276" s="12"/>
      <c r="G276" s="12"/>
      <c r="H276" s="12"/>
      <c r="I276" s="12"/>
      <c r="J276" s="3"/>
      <c r="K276" s="5">
        <v>3</v>
      </c>
      <c r="L276" s="3"/>
      <c r="M276" s="23"/>
      <c r="N276" s="57"/>
    </row>
    <row r="277" spans="1:14" x14ac:dyDescent="0.55000000000000004">
      <c r="A277" s="3">
        <v>271</v>
      </c>
      <c r="B277" s="19">
        <v>271</v>
      </c>
      <c r="C277" s="3"/>
      <c r="D277" s="58"/>
      <c r="E277" s="58"/>
      <c r="F277" s="12"/>
      <c r="G277" s="12"/>
      <c r="H277" s="12"/>
      <c r="I277" s="12"/>
      <c r="J277" s="3"/>
      <c r="K277" s="5">
        <v>3</v>
      </c>
      <c r="L277" s="3"/>
      <c r="M277" s="23"/>
      <c r="N277" s="57"/>
    </row>
    <row r="278" spans="1:14" x14ac:dyDescent="0.55000000000000004">
      <c r="A278" s="3">
        <v>272</v>
      </c>
      <c r="B278" s="19">
        <v>272</v>
      </c>
      <c r="C278" s="3"/>
      <c r="D278" s="58"/>
      <c r="E278" s="58"/>
      <c r="F278" s="12"/>
      <c r="G278" s="12"/>
      <c r="H278" s="12"/>
      <c r="I278" s="12"/>
      <c r="J278" s="3"/>
      <c r="K278" s="5">
        <v>3</v>
      </c>
      <c r="L278" s="3"/>
      <c r="M278" s="23"/>
      <c r="N278" s="57"/>
    </row>
    <row r="279" spans="1:14" x14ac:dyDescent="0.55000000000000004">
      <c r="A279" s="3">
        <v>273</v>
      </c>
      <c r="B279" s="19">
        <v>273</v>
      </c>
      <c r="C279" s="3"/>
      <c r="D279" s="58"/>
      <c r="E279" s="58"/>
      <c r="F279" s="12"/>
      <c r="G279" s="12"/>
      <c r="H279" s="12"/>
      <c r="I279" s="12"/>
      <c r="J279" s="3"/>
      <c r="K279" s="5">
        <v>3</v>
      </c>
      <c r="L279" s="3"/>
      <c r="M279" s="23"/>
      <c r="N279" s="57"/>
    </row>
    <row r="280" spans="1:14" x14ac:dyDescent="0.55000000000000004">
      <c r="A280" s="3">
        <v>274</v>
      </c>
      <c r="B280" s="19">
        <v>274</v>
      </c>
      <c r="C280" s="3"/>
      <c r="D280" s="58"/>
      <c r="E280" s="58"/>
      <c r="F280" s="12"/>
      <c r="G280" s="12"/>
      <c r="H280" s="12"/>
      <c r="I280" s="12"/>
      <c r="J280" s="3"/>
      <c r="K280" s="5">
        <v>3</v>
      </c>
      <c r="L280" s="3"/>
      <c r="M280" s="23"/>
      <c r="N280" s="57"/>
    </row>
    <row r="281" spans="1:14" x14ac:dyDescent="0.55000000000000004">
      <c r="A281" s="3">
        <v>275</v>
      </c>
      <c r="B281" s="19">
        <v>275</v>
      </c>
      <c r="C281" s="3"/>
      <c r="D281" s="58"/>
      <c r="E281" s="58"/>
      <c r="F281" s="12"/>
      <c r="G281" s="12"/>
      <c r="H281" s="12"/>
      <c r="I281" s="12"/>
      <c r="J281" s="3"/>
      <c r="K281" s="5">
        <v>3</v>
      </c>
      <c r="L281" s="3"/>
      <c r="M281" s="23"/>
      <c r="N281" s="57"/>
    </row>
    <row r="282" spans="1:14" x14ac:dyDescent="0.55000000000000004">
      <c r="A282" s="3">
        <v>276</v>
      </c>
      <c r="B282" s="19">
        <v>276</v>
      </c>
      <c r="C282" s="3"/>
      <c r="D282" s="58"/>
      <c r="E282" s="58"/>
      <c r="F282" s="12"/>
      <c r="G282" s="12"/>
      <c r="H282" s="12"/>
      <c r="I282" s="12"/>
      <c r="J282" s="3"/>
      <c r="K282" s="5">
        <v>3</v>
      </c>
      <c r="L282" s="3"/>
      <c r="M282" s="23"/>
      <c r="N282" s="57"/>
    </row>
    <row r="283" spans="1:14" x14ac:dyDescent="0.55000000000000004">
      <c r="A283" s="3">
        <v>277</v>
      </c>
      <c r="B283" s="19">
        <v>277</v>
      </c>
      <c r="C283" s="3"/>
      <c r="D283" s="58"/>
      <c r="E283" s="58"/>
      <c r="F283" s="12"/>
      <c r="G283" s="12"/>
      <c r="H283" s="12"/>
      <c r="I283" s="12"/>
      <c r="J283" s="3"/>
      <c r="K283" s="5">
        <v>3</v>
      </c>
      <c r="L283" s="3"/>
      <c r="M283" s="23"/>
      <c r="N283" s="57"/>
    </row>
    <row r="284" spans="1:14" x14ac:dyDescent="0.55000000000000004">
      <c r="A284" s="3">
        <v>278</v>
      </c>
      <c r="B284" s="19">
        <v>278</v>
      </c>
      <c r="C284" s="3"/>
      <c r="D284" s="58"/>
      <c r="E284" s="58"/>
      <c r="F284" s="12"/>
      <c r="G284" s="12"/>
      <c r="H284" s="12"/>
      <c r="I284" s="12"/>
      <c r="J284" s="3"/>
      <c r="K284" s="5">
        <v>3</v>
      </c>
      <c r="L284" s="3"/>
      <c r="M284" s="23"/>
      <c r="N284" s="57"/>
    </row>
    <row r="285" spans="1:14" x14ac:dyDescent="0.55000000000000004">
      <c r="A285" s="3">
        <v>279</v>
      </c>
      <c r="B285" s="19">
        <v>279</v>
      </c>
      <c r="C285" s="3"/>
      <c r="D285" s="58"/>
      <c r="E285" s="58"/>
      <c r="F285" s="12"/>
      <c r="G285" s="12"/>
      <c r="H285" s="12"/>
      <c r="I285" s="12"/>
      <c r="J285" s="3"/>
      <c r="K285" s="5">
        <v>3</v>
      </c>
      <c r="L285" s="3"/>
      <c r="M285" s="23"/>
      <c r="N285" s="57"/>
    </row>
    <row r="286" spans="1:14" x14ac:dyDescent="0.55000000000000004">
      <c r="A286" s="3">
        <v>280</v>
      </c>
      <c r="B286" s="19">
        <v>280</v>
      </c>
      <c r="C286" s="3"/>
      <c r="D286" s="58"/>
      <c r="E286" s="58"/>
      <c r="F286" s="12"/>
      <c r="G286" s="12"/>
      <c r="H286" s="12"/>
      <c r="I286" s="12"/>
      <c r="J286" s="3"/>
      <c r="K286" s="5">
        <v>3</v>
      </c>
      <c r="L286" s="3"/>
      <c r="M286" s="23"/>
      <c r="N286" s="57"/>
    </row>
    <row r="287" spans="1:14" x14ac:dyDescent="0.55000000000000004">
      <c r="A287" s="3">
        <v>281</v>
      </c>
      <c r="B287" s="19">
        <v>281</v>
      </c>
      <c r="C287" s="3"/>
      <c r="D287" s="58"/>
      <c r="E287" s="58"/>
      <c r="F287" s="12"/>
      <c r="G287" s="12"/>
      <c r="H287" s="12"/>
      <c r="I287" s="12"/>
      <c r="J287" s="3"/>
      <c r="K287" s="5">
        <v>3</v>
      </c>
      <c r="L287" s="3"/>
      <c r="M287" s="23"/>
      <c r="N287" s="57"/>
    </row>
    <row r="288" spans="1:14" x14ac:dyDescent="0.55000000000000004">
      <c r="A288" s="3">
        <v>282</v>
      </c>
      <c r="B288" s="19">
        <v>282</v>
      </c>
      <c r="C288" s="3"/>
      <c r="D288" s="58"/>
      <c r="E288" s="58"/>
      <c r="F288" s="12"/>
      <c r="G288" s="12"/>
      <c r="H288" s="12"/>
      <c r="I288" s="12"/>
      <c r="J288" s="3"/>
      <c r="K288" s="5">
        <v>3</v>
      </c>
      <c r="L288" s="3"/>
      <c r="M288" s="23"/>
      <c r="N288" s="57"/>
    </row>
    <row r="289" spans="1:14" x14ac:dyDescent="0.55000000000000004">
      <c r="A289" s="3">
        <v>283</v>
      </c>
      <c r="B289" s="19">
        <v>283</v>
      </c>
      <c r="C289" s="3"/>
      <c r="D289" s="58"/>
      <c r="E289" s="58"/>
      <c r="F289" s="12"/>
      <c r="G289" s="12"/>
      <c r="H289" s="12"/>
      <c r="I289" s="12"/>
      <c r="J289" s="3"/>
      <c r="K289" s="5">
        <v>3</v>
      </c>
      <c r="L289" s="3"/>
      <c r="M289" s="23"/>
      <c r="N289" s="57"/>
    </row>
    <row r="290" spans="1:14" x14ac:dyDescent="0.55000000000000004">
      <c r="A290" s="3">
        <v>284</v>
      </c>
      <c r="B290" s="19">
        <v>284</v>
      </c>
      <c r="C290" s="3"/>
      <c r="D290" s="58"/>
      <c r="E290" s="58"/>
      <c r="F290" s="12"/>
      <c r="G290" s="12"/>
      <c r="H290" s="12"/>
      <c r="I290" s="12"/>
      <c r="J290" s="3"/>
      <c r="K290" s="5">
        <v>3</v>
      </c>
      <c r="L290" s="3"/>
      <c r="M290" s="23"/>
      <c r="N290" s="57"/>
    </row>
    <row r="291" spans="1:14" x14ac:dyDescent="0.55000000000000004">
      <c r="A291" s="3">
        <v>285</v>
      </c>
      <c r="B291" s="19">
        <v>285</v>
      </c>
      <c r="C291" s="3"/>
      <c r="D291" s="58"/>
      <c r="E291" s="58"/>
      <c r="F291" s="12"/>
      <c r="G291" s="12"/>
      <c r="H291" s="12"/>
      <c r="I291" s="12"/>
      <c r="J291" s="3"/>
      <c r="K291" s="5">
        <v>3</v>
      </c>
      <c r="L291" s="3"/>
      <c r="M291" s="23"/>
      <c r="N291" s="57"/>
    </row>
    <row r="292" spans="1:14" x14ac:dyDescent="0.55000000000000004">
      <c r="A292" s="3">
        <v>286</v>
      </c>
      <c r="B292" s="19">
        <v>286</v>
      </c>
      <c r="C292" s="3"/>
      <c r="D292" s="58"/>
      <c r="E292" s="58"/>
      <c r="F292" s="12"/>
      <c r="G292" s="12"/>
      <c r="H292" s="12"/>
      <c r="I292" s="12"/>
      <c r="J292" s="3"/>
      <c r="K292" s="5">
        <v>3</v>
      </c>
      <c r="L292" s="3"/>
      <c r="M292" s="23"/>
      <c r="N292" s="57"/>
    </row>
    <row r="293" spans="1:14" x14ac:dyDescent="0.55000000000000004">
      <c r="A293" s="3">
        <v>287</v>
      </c>
      <c r="B293" s="19">
        <v>287</v>
      </c>
      <c r="C293" s="3"/>
      <c r="D293" s="58"/>
      <c r="E293" s="58"/>
      <c r="F293" s="12"/>
      <c r="G293" s="12"/>
      <c r="H293" s="12"/>
      <c r="I293" s="12"/>
      <c r="J293" s="3"/>
      <c r="K293" s="5">
        <v>3</v>
      </c>
      <c r="L293" s="3"/>
      <c r="M293" s="23"/>
      <c r="N293" s="57"/>
    </row>
    <row r="294" spans="1:14" x14ac:dyDescent="0.55000000000000004">
      <c r="A294" s="3">
        <v>288</v>
      </c>
      <c r="B294" s="19">
        <v>288</v>
      </c>
      <c r="C294" s="3"/>
      <c r="D294" s="58"/>
      <c r="E294" s="58"/>
      <c r="F294" s="12"/>
      <c r="G294" s="12"/>
      <c r="H294" s="12"/>
      <c r="I294" s="12"/>
      <c r="J294" s="3"/>
      <c r="K294" s="5">
        <v>3</v>
      </c>
      <c r="L294" s="3"/>
      <c r="M294" s="23"/>
      <c r="N294" s="57"/>
    </row>
    <row r="295" spans="1:14" x14ac:dyDescent="0.55000000000000004">
      <c r="A295" s="3">
        <v>289</v>
      </c>
      <c r="B295" s="19">
        <v>289</v>
      </c>
      <c r="C295" s="3"/>
      <c r="D295" s="58"/>
      <c r="E295" s="58"/>
      <c r="F295" s="12"/>
      <c r="G295" s="12"/>
      <c r="H295" s="12"/>
      <c r="I295" s="12"/>
      <c r="J295" s="3"/>
      <c r="K295" s="5">
        <v>3</v>
      </c>
      <c r="L295" s="3"/>
      <c r="M295" s="23"/>
      <c r="N295" s="57"/>
    </row>
    <row r="296" spans="1:14" x14ac:dyDescent="0.55000000000000004">
      <c r="A296" s="3">
        <v>290</v>
      </c>
      <c r="B296" s="19">
        <v>290</v>
      </c>
      <c r="C296" s="3"/>
      <c r="D296" s="58"/>
      <c r="E296" s="58"/>
      <c r="F296" s="12"/>
      <c r="G296" s="12"/>
      <c r="H296" s="12"/>
      <c r="I296" s="12"/>
      <c r="J296" s="3"/>
      <c r="K296" s="5">
        <v>3</v>
      </c>
      <c r="L296" s="3"/>
      <c r="M296" s="23"/>
      <c r="N296" s="57"/>
    </row>
    <row r="297" spans="1:14" x14ac:dyDescent="0.55000000000000004">
      <c r="A297" s="3">
        <v>291</v>
      </c>
      <c r="B297" s="19">
        <v>291</v>
      </c>
      <c r="C297" s="3"/>
      <c r="D297" s="58"/>
      <c r="E297" s="58"/>
      <c r="F297" s="12"/>
      <c r="G297" s="12"/>
      <c r="H297" s="12"/>
      <c r="I297" s="12"/>
      <c r="J297" s="3"/>
      <c r="K297" s="5">
        <v>3</v>
      </c>
      <c r="L297" s="3"/>
      <c r="M297" s="23"/>
      <c r="N297" s="57"/>
    </row>
    <row r="298" spans="1:14" x14ac:dyDescent="0.55000000000000004">
      <c r="A298" s="3">
        <v>292</v>
      </c>
      <c r="B298" s="19">
        <v>292</v>
      </c>
      <c r="C298" s="3"/>
      <c r="D298" s="58"/>
      <c r="E298" s="58"/>
      <c r="F298" s="12"/>
      <c r="G298" s="12"/>
      <c r="H298" s="12"/>
      <c r="I298" s="12"/>
      <c r="J298" s="3"/>
      <c r="K298" s="5">
        <v>3</v>
      </c>
      <c r="L298" s="3"/>
      <c r="M298" s="23"/>
      <c r="N298" s="57"/>
    </row>
    <row r="299" spans="1:14" x14ac:dyDescent="0.55000000000000004">
      <c r="A299" s="3">
        <v>293</v>
      </c>
      <c r="B299" s="19">
        <v>293</v>
      </c>
      <c r="C299" s="3"/>
      <c r="D299" s="58"/>
      <c r="E299" s="58"/>
      <c r="F299" s="12"/>
      <c r="G299" s="12"/>
      <c r="H299" s="12"/>
      <c r="I299" s="12"/>
      <c r="J299" s="3"/>
      <c r="K299" s="5">
        <v>3</v>
      </c>
      <c r="L299" s="3"/>
      <c r="M299" s="23"/>
      <c r="N299" s="57"/>
    </row>
    <row r="300" spans="1:14" x14ac:dyDescent="0.55000000000000004">
      <c r="A300" s="3">
        <v>294</v>
      </c>
      <c r="B300" s="19">
        <v>294</v>
      </c>
      <c r="C300" s="3"/>
      <c r="D300" s="58"/>
      <c r="E300" s="58"/>
      <c r="F300" s="12"/>
      <c r="G300" s="12"/>
      <c r="H300" s="12"/>
      <c r="I300" s="12"/>
      <c r="J300" s="3"/>
      <c r="K300" s="5">
        <v>3</v>
      </c>
      <c r="L300" s="3"/>
      <c r="M300" s="23"/>
      <c r="N300" s="57"/>
    </row>
    <row r="301" spans="1:14" x14ac:dyDescent="0.55000000000000004">
      <c r="A301" s="3">
        <v>295</v>
      </c>
      <c r="B301" s="19">
        <v>295</v>
      </c>
      <c r="C301" s="3"/>
      <c r="D301" s="58"/>
      <c r="E301" s="58"/>
      <c r="F301" s="12"/>
      <c r="G301" s="12"/>
      <c r="H301" s="12"/>
      <c r="I301" s="12"/>
      <c r="J301" s="3"/>
      <c r="K301" s="5">
        <v>3</v>
      </c>
      <c r="L301" s="3"/>
      <c r="M301" s="23"/>
      <c r="N301" s="57"/>
    </row>
    <row r="302" spans="1:14" x14ac:dyDescent="0.55000000000000004">
      <c r="A302" s="3">
        <v>296</v>
      </c>
      <c r="B302" s="19">
        <v>296</v>
      </c>
      <c r="C302" s="3"/>
      <c r="D302" s="58"/>
      <c r="E302" s="58"/>
      <c r="F302" s="12"/>
      <c r="G302" s="12"/>
      <c r="H302" s="12"/>
      <c r="I302" s="12"/>
      <c r="J302" s="3"/>
      <c r="K302" s="5">
        <v>3</v>
      </c>
      <c r="L302" s="3"/>
      <c r="M302" s="23"/>
      <c r="N302" s="57"/>
    </row>
    <row r="303" spans="1:14" x14ac:dyDescent="0.55000000000000004">
      <c r="A303" s="3">
        <v>297</v>
      </c>
      <c r="B303" s="19">
        <v>297</v>
      </c>
      <c r="C303" s="3"/>
      <c r="D303" s="58"/>
      <c r="E303" s="58"/>
      <c r="F303" s="12"/>
      <c r="G303" s="12"/>
      <c r="H303" s="12"/>
      <c r="I303" s="12"/>
      <c r="J303" s="3"/>
      <c r="K303" s="5">
        <v>3</v>
      </c>
      <c r="L303" s="3"/>
      <c r="M303" s="23"/>
      <c r="N303" s="57"/>
    </row>
    <row r="304" spans="1:14" x14ac:dyDescent="0.55000000000000004">
      <c r="A304" s="3">
        <v>298</v>
      </c>
      <c r="B304" s="19">
        <v>298</v>
      </c>
      <c r="C304" s="3"/>
      <c r="D304" s="58"/>
      <c r="E304" s="58"/>
      <c r="F304" s="12"/>
      <c r="G304" s="12"/>
      <c r="H304" s="12"/>
      <c r="I304" s="12"/>
      <c r="J304" s="3"/>
      <c r="K304" s="5">
        <v>3</v>
      </c>
      <c r="L304" s="3"/>
      <c r="M304" s="23"/>
      <c r="N304" s="57"/>
    </row>
    <row r="305" spans="1:14" x14ac:dyDescent="0.55000000000000004">
      <c r="A305" s="3">
        <v>299</v>
      </c>
      <c r="B305" s="19">
        <v>299</v>
      </c>
      <c r="C305" s="3"/>
      <c r="D305" s="58"/>
      <c r="E305" s="58"/>
      <c r="F305" s="12"/>
      <c r="G305" s="12"/>
      <c r="H305" s="12"/>
      <c r="I305" s="12"/>
      <c r="J305" s="3"/>
      <c r="K305" s="5">
        <v>3</v>
      </c>
      <c r="L305" s="3"/>
      <c r="M305" s="23"/>
      <c r="N305" s="57"/>
    </row>
    <row r="306" spans="1:14" x14ac:dyDescent="0.55000000000000004">
      <c r="A306" s="3">
        <v>300</v>
      </c>
      <c r="B306" s="19">
        <v>300</v>
      </c>
      <c r="C306" s="3"/>
      <c r="D306" s="58"/>
      <c r="E306" s="58"/>
      <c r="F306" s="12"/>
      <c r="G306" s="12"/>
      <c r="H306" s="12"/>
      <c r="I306" s="12"/>
      <c r="J306" s="3"/>
      <c r="K306" s="5">
        <v>3</v>
      </c>
      <c r="L306" s="3"/>
      <c r="M306" s="23"/>
      <c r="N306" s="57"/>
    </row>
    <row r="307" spans="1:14" x14ac:dyDescent="0.55000000000000004">
      <c r="A307" s="3">
        <v>301</v>
      </c>
      <c r="B307" s="19">
        <v>301</v>
      </c>
      <c r="C307" s="3"/>
      <c r="D307" s="58"/>
      <c r="E307" s="58"/>
      <c r="F307" s="12"/>
      <c r="G307" s="12"/>
      <c r="H307" s="12"/>
      <c r="I307" s="12"/>
      <c r="J307" s="3"/>
      <c r="K307" s="5">
        <v>3</v>
      </c>
      <c r="L307" s="3"/>
      <c r="M307" s="23"/>
      <c r="N307" s="57"/>
    </row>
    <row r="308" spans="1:14" x14ac:dyDescent="0.55000000000000004">
      <c r="A308" s="3">
        <v>302</v>
      </c>
      <c r="B308" s="19">
        <v>302</v>
      </c>
      <c r="C308" s="3"/>
      <c r="D308" s="58"/>
      <c r="E308" s="58"/>
      <c r="F308" s="12"/>
      <c r="G308" s="12"/>
      <c r="H308" s="12"/>
      <c r="I308" s="12"/>
      <c r="J308" s="3"/>
      <c r="K308" s="5">
        <v>3</v>
      </c>
      <c r="L308" s="3"/>
      <c r="M308" s="23"/>
      <c r="N308" s="57"/>
    </row>
    <row r="309" spans="1:14" x14ac:dyDescent="0.55000000000000004">
      <c r="A309" s="3">
        <v>303</v>
      </c>
      <c r="B309" s="19">
        <v>303</v>
      </c>
      <c r="C309" s="3"/>
      <c r="D309" s="58"/>
      <c r="E309" s="58"/>
      <c r="F309" s="12"/>
      <c r="G309" s="12"/>
      <c r="H309" s="12"/>
      <c r="I309" s="12"/>
      <c r="J309" s="3"/>
      <c r="K309" s="5">
        <v>3</v>
      </c>
      <c r="L309" s="3"/>
      <c r="M309" s="23"/>
      <c r="N309" s="57"/>
    </row>
    <row r="310" spans="1:14" x14ac:dyDescent="0.55000000000000004">
      <c r="A310" s="3">
        <v>304</v>
      </c>
      <c r="B310" s="19">
        <v>304</v>
      </c>
      <c r="C310" s="3"/>
      <c r="D310" s="58"/>
      <c r="E310" s="58"/>
      <c r="F310" s="12"/>
      <c r="G310" s="12"/>
      <c r="H310" s="12"/>
      <c r="I310" s="12"/>
      <c r="J310" s="3"/>
      <c r="K310" s="5">
        <v>3</v>
      </c>
      <c r="L310" s="3"/>
      <c r="M310" s="23"/>
      <c r="N310" s="57"/>
    </row>
    <row r="311" spans="1:14" x14ac:dyDescent="0.55000000000000004">
      <c r="A311" s="3">
        <v>305</v>
      </c>
      <c r="B311" s="19">
        <v>305</v>
      </c>
      <c r="C311" s="3"/>
      <c r="D311" s="58"/>
      <c r="E311" s="58"/>
      <c r="F311" s="12"/>
      <c r="G311" s="12"/>
      <c r="H311" s="12"/>
      <c r="I311" s="12"/>
      <c r="J311" s="3"/>
      <c r="K311" s="5">
        <v>3</v>
      </c>
      <c r="L311" s="3"/>
      <c r="M311" s="23"/>
      <c r="N311" s="57"/>
    </row>
    <row r="312" spans="1:14" x14ac:dyDescent="0.55000000000000004">
      <c r="A312" s="3">
        <v>306</v>
      </c>
      <c r="B312" s="19">
        <v>306</v>
      </c>
      <c r="C312" s="3"/>
      <c r="D312" s="58"/>
      <c r="E312" s="58"/>
      <c r="F312" s="12"/>
      <c r="G312" s="12"/>
      <c r="H312" s="12"/>
      <c r="I312" s="12"/>
      <c r="J312" s="3"/>
      <c r="K312" s="5">
        <v>3</v>
      </c>
      <c r="L312" s="3"/>
      <c r="M312" s="23"/>
      <c r="N312" s="57"/>
    </row>
    <row r="313" spans="1:14" x14ac:dyDescent="0.55000000000000004">
      <c r="A313" s="3">
        <v>307</v>
      </c>
      <c r="B313" s="19">
        <v>307</v>
      </c>
      <c r="C313" s="3"/>
      <c r="D313" s="58"/>
      <c r="E313" s="58"/>
      <c r="F313" s="12"/>
      <c r="G313" s="12"/>
      <c r="H313" s="12"/>
      <c r="I313" s="12"/>
      <c r="J313" s="3"/>
      <c r="K313" s="5">
        <v>3</v>
      </c>
      <c r="L313" s="3"/>
      <c r="M313" s="23"/>
      <c r="N313" s="57"/>
    </row>
    <row r="314" spans="1:14" x14ac:dyDescent="0.55000000000000004">
      <c r="A314" s="3">
        <v>308</v>
      </c>
      <c r="B314" s="19">
        <v>308</v>
      </c>
      <c r="C314" s="3"/>
      <c r="D314" s="58"/>
      <c r="E314" s="58"/>
      <c r="F314" s="12"/>
      <c r="G314" s="12"/>
      <c r="H314" s="12"/>
      <c r="I314" s="12"/>
      <c r="J314" s="3"/>
      <c r="K314" s="5">
        <v>3</v>
      </c>
      <c r="L314" s="3"/>
      <c r="M314" s="23"/>
      <c r="N314" s="57"/>
    </row>
    <row r="315" spans="1:14" x14ac:dyDescent="0.55000000000000004">
      <c r="A315" s="3">
        <v>309</v>
      </c>
      <c r="B315" s="19">
        <v>309</v>
      </c>
      <c r="C315" s="3"/>
      <c r="D315" s="58"/>
      <c r="E315" s="58"/>
      <c r="F315" s="12"/>
      <c r="G315" s="12"/>
      <c r="H315" s="12"/>
      <c r="I315" s="12"/>
      <c r="J315" s="3"/>
      <c r="K315" s="5">
        <v>3</v>
      </c>
      <c r="L315" s="3"/>
      <c r="M315" s="23"/>
      <c r="N315" s="57"/>
    </row>
    <row r="316" spans="1:14" x14ac:dyDescent="0.55000000000000004">
      <c r="A316" s="3">
        <v>310</v>
      </c>
      <c r="B316" s="19">
        <v>310</v>
      </c>
      <c r="C316" s="3"/>
      <c r="D316" s="58"/>
      <c r="E316" s="58"/>
      <c r="F316" s="12"/>
      <c r="G316" s="12"/>
      <c r="H316" s="12"/>
      <c r="I316" s="12"/>
      <c r="J316" s="3"/>
      <c r="K316" s="5">
        <v>3</v>
      </c>
      <c r="L316" s="3"/>
      <c r="M316" s="23"/>
      <c r="N316" s="57"/>
    </row>
    <row r="317" spans="1:14" x14ac:dyDescent="0.55000000000000004">
      <c r="A317" s="3">
        <v>311</v>
      </c>
      <c r="B317" s="19">
        <v>311</v>
      </c>
      <c r="C317" s="3"/>
      <c r="D317" s="58"/>
      <c r="E317" s="58"/>
      <c r="F317" s="12"/>
      <c r="G317" s="12"/>
      <c r="H317" s="12"/>
      <c r="I317" s="12"/>
      <c r="J317" s="3"/>
      <c r="K317" s="5">
        <v>3</v>
      </c>
      <c r="L317" s="3"/>
      <c r="M317" s="23"/>
      <c r="N317" s="57"/>
    </row>
    <row r="318" spans="1:14" x14ac:dyDescent="0.55000000000000004">
      <c r="A318" s="3">
        <v>312</v>
      </c>
      <c r="B318" s="19">
        <v>312</v>
      </c>
      <c r="C318" s="3"/>
      <c r="D318" s="58"/>
      <c r="E318" s="58"/>
      <c r="F318" s="12"/>
      <c r="G318" s="12"/>
      <c r="H318" s="12"/>
      <c r="I318" s="12"/>
      <c r="J318" s="3"/>
      <c r="K318" s="5">
        <v>3</v>
      </c>
      <c r="L318" s="3"/>
      <c r="M318" s="23"/>
      <c r="N318" s="57"/>
    </row>
    <row r="319" spans="1:14" x14ac:dyDescent="0.55000000000000004">
      <c r="A319" s="3">
        <v>313</v>
      </c>
      <c r="B319" s="19">
        <v>313</v>
      </c>
      <c r="C319" s="3"/>
      <c r="D319" s="58"/>
      <c r="E319" s="58"/>
      <c r="F319" s="12"/>
      <c r="G319" s="12"/>
      <c r="H319" s="12"/>
      <c r="I319" s="12"/>
      <c r="J319" s="3"/>
      <c r="K319" s="5">
        <v>3</v>
      </c>
      <c r="L319" s="3"/>
      <c r="M319" s="23"/>
      <c r="N319" s="57"/>
    </row>
    <row r="320" spans="1:14" x14ac:dyDescent="0.55000000000000004">
      <c r="A320" s="3">
        <v>314</v>
      </c>
      <c r="B320" s="19">
        <v>314</v>
      </c>
      <c r="C320" s="3"/>
      <c r="D320" s="58"/>
      <c r="E320" s="58"/>
      <c r="F320" s="12"/>
      <c r="G320" s="12"/>
      <c r="H320" s="12"/>
      <c r="I320" s="12"/>
      <c r="J320" s="3"/>
      <c r="K320" s="5">
        <v>3</v>
      </c>
      <c r="L320" s="3"/>
      <c r="M320" s="23"/>
      <c r="N320" s="57"/>
    </row>
    <row r="321" spans="1:14" x14ac:dyDescent="0.55000000000000004">
      <c r="A321" s="3">
        <v>315</v>
      </c>
      <c r="B321" s="19">
        <v>315</v>
      </c>
      <c r="C321" s="3"/>
      <c r="D321" s="58"/>
      <c r="E321" s="58"/>
      <c r="F321" s="12"/>
      <c r="G321" s="12"/>
      <c r="H321" s="12"/>
      <c r="I321" s="12"/>
      <c r="J321" s="3"/>
      <c r="K321" s="5">
        <v>3</v>
      </c>
      <c r="L321" s="3"/>
      <c r="M321" s="23"/>
      <c r="N321" s="57"/>
    </row>
    <row r="322" spans="1:14" x14ac:dyDescent="0.55000000000000004">
      <c r="A322" s="3">
        <v>316</v>
      </c>
      <c r="B322" s="19">
        <v>316</v>
      </c>
      <c r="C322" s="3"/>
      <c r="D322" s="58"/>
      <c r="E322" s="58"/>
      <c r="F322" s="12"/>
      <c r="G322" s="12"/>
      <c r="H322" s="12"/>
      <c r="I322" s="12"/>
      <c r="J322" s="3"/>
      <c r="K322" s="5">
        <v>3</v>
      </c>
      <c r="L322" s="3"/>
      <c r="M322" s="23"/>
      <c r="N322" s="57"/>
    </row>
    <row r="323" spans="1:14" x14ac:dyDescent="0.55000000000000004">
      <c r="A323" s="3">
        <v>317</v>
      </c>
      <c r="B323" s="19">
        <v>317</v>
      </c>
      <c r="C323" s="3"/>
      <c r="D323" s="58"/>
      <c r="E323" s="58"/>
      <c r="F323" s="12"/>
      <c r="G323" s="12"/>
      <c r="H323" s="12"/>
      <c r="I323" s="12"/>
      <c r="J323" s="3"/>
      <c r="K323" s="5">
        <v>3</v>
      </c>
      <c r="L323" s="3"/>
      <c r="M323" s="23"/>
      <c r="N323" s="57"/>
    </row>
    <row r="324" spans="1:14" x14ac:dyDescent="0.55000000000000004">
      <c r="A324" s="3">
        <v>318</v>
      </c>
      <c r="B324" s="19">
        <v>318</v>
      </c>
      <c r="C324" s="3"/>
      <c r="D324" s="58"/>
      <c r="E324" s="58"/>
      <c r="F324" s="12"/>
      <c r="G324" s="12"/>
      <c r="H324" s="12"/>
      <c r="I324" s="12"/>
      <c r="J324" s="3"/>
      <c r="K324" s="5">
        <v>3</v>
      </c>
      <c r="L324" s="3"/>
      <c r="M324" s="23"/>
      <c r="N324" s="57"/>
    </row>
    <row r="325" spans="1:14" x14ac:dyDescent="0.55000000000000004">
      <c r="A325" s="3">
        <v>319</v>
      </c>
      <c r="B325" s="19">
        <v>319</v>
      </c>
      <c r="C325" s="3"/>
      <c r="D325" s="58"/>
      <c r="E325" s="58"/>
      <c r="F325" s="12"/>
      <c r="G325" s="12"/>
      <c r="H325" s="12"/>
      <c r="I325" s="12"/>
      <c r="J325" s="3"/>
      <c r="K325" s="5">
        <v>3</v>
      </c>
      <c r="L325" s="3"/>
      <c r="M325" s="23"/>
      <c r="N325" s="57"/>
    </row>
    <row r="326" spans="1:14" x14ac:dyDescent="0.55000000000000004">
      <c r="A326" s="3">
        <v>320</v>
      </c>
      <c r="B326" s="19">
        <v>320</v>
      </c>
      <c r="C326" s="3"/>
      <c r="D326" s="58"/>
      <c r="E326" s="58"/>
      <c r="F326" s="12"/>
      <c r="G326" s="12"/>
      <c r="H326" s="12"/>
      <c r="I326" s="12"/>
      <c r="J326" s="3"/>
      <c r="K326" s="5">
        <v>3</v>
      </c>
      <c r="L326" s="3"/>
      <c r="M326" s="23"/>
      <c r="N326" s="57"/>
    </row>
    <row r="327" spans="1:14" x14ac:dyDescent="0.55000000000000004">
      <c r="A327" s="3">
        <v>321</v>
      </c>
      <c r="B327" s="19">
        <v>321</v>
      </c>
      <c r="C327" s="3"/>
      <c r="D327" s="58"/>
      <c r="E327" s="58"/>
      <c r="F327" s="12"/>
      <c r="G327" s="12"/>
      <c r="H327" s="12"/>
      <c r="I327" s="12"/>
      <c r="J327" s="3"/>
      <c r="K327" s="5">
        <v>3</v>
      </c>
      <c r="L327" s="3"/>
      <c r="M327" s="23"/>
      <c r="N327" s="57"/>
    </row>
    <row r="328" spans="1:14" x14ac:dyDescent="0.55000000000000004">
      <c r="A328" s="3">
        <v>322</v>
      </c>
      <c r="B328" s="19">
        <v>322</v>
      </c>
      <c r="C328" s="3"/>
      <c r="D328" s="58"/>
      <c r="E328" s="58"/>
      <c r="F328" s="12"/>
      <c r="G328" s="12"/>
      <c r="H328" s="12"/>
      <c r="I328" s="12"/>
      <c r="J328" s="3"/>
      <c r="K328" s="5">
        <v>3</v>
      </c>
      <c r="L328" s="3"/>
      <c r="M328" s="23"/>
      <c r="N328" s="57"/>
    </row>
    <row r="329" spans="1:14" x14ac:dyDescent="0.55000000000000004">
      <c r="A329" s="3">
        <v>323</v>
      </c>
      <c r="B329" s="19">
        <v>323</v>
      </c>
      <c r="C329" s="3"/>
      <c r="D329" s="58"/>
      <c r="E329" s="58"/>
      <c r="F329" s="12"/>
      <c r="G329" s="12"/>
      <c r="H329" s="12"/>
      <c r="I329" s="12"/>
      <c r="J329" s="3"/>
      <c r="K329" s="5">
        <v>3</v>
      </c>
      <c r="L329" s="3"/>
      <c r="M329" s="23"/>
      <c r="N329" s="57"/>
    </row>
    <row r="330" spans="1:14" x14ac:dyDescent="0.55000000000000004">
      <c r="A330" s="3">
        <v>324</v>
      </c>
      <c r="B330" s="19">
        <v>324</v>
      </c>
      <c r="C330" s="3"/>
      <c r="D330" s="58"/>
      <c r="E330" s="58"/>
      <c r="F330" s="12"/>
      <c r="G330" s="12"/>
      <c r="H330" s="12"/>
      <c r="I330" s="12"/>
      <c r="J330" s="3"/>
      <c r="K330" s="5">
        <v>3</v>
      </c>
      <c r="L330" s="3"/>
      <c r="M330" s="23"/>
      <c r="N330" s="57"/>
    </row>
    <row r="331" spans="1:14" x14ac:dyDescent="0.55000000000000004">
      <c r="A331" s="3">
        <v>325</v>
      </c>
      <c r="B331" s="19">
        <v>325</v>
      </c>
      <c r="C331" s="3"/>
      <c r="D331" s="58"/>
      <c r="E331" s="58"/>
      <c r="F331" s="12"/>
      <c r="G331" s="12"/>
      <c r="H331" s="12"/>
      <c r="I331" s="12"/>
      <c r="J331" s="3"/>
      <c r="K331" s="5">
        <v>3</v>
      </c>
      <c r="L331" s="3"/>
      <c r="M331" s="23"/>
      <c r="N331" s="57"/>
    </row>
    <row r="332" spans="1:14" x14ac:dyDescent="0.55000000000000004">
      <c r="A332" s="3">
        <v>326</v>
      </c>
      <c r="B332" s="19">
        <v>326</v>
      </c>
      <c r="C332" s="3"/>
      <c r="D332" s="58"/>
      <c r="E332" s="58"/>
      <c r="F332" s="12"/>
      <c r="G332" s="12"/>
      <c r="H332" s="12"/>
      <c r="I332" s="12"/>
      <c r="J332" s="3"/>
      <c r="K332" s="5">
        <v>3</v>
      </c>
      <c r="L332" s="3"/>
      <c r="M332" s="23"/>
      <c r="N332" s="57"/>
    </row>
    <row r="333" spans="1:14" x14ac:dyDescent="0.55000000000000004">
      <c r="A333" s="3">
        <v>327</v>
      </c>
      <c r="B333" s="19">
        <v>327</v>
      </c>
      <c r="C333" s="3"/>
      <c r="D333" s="58"/>
      <c r="E333" s="58"/>
      <c r="F333" s="12"/>
      <c r="G333" s="12"/>
      <c r="H333" s="12"/>
      <c r="I333" s="12"/>
      <c r="J333" s="3"/>
      <c r="K333" s="5">
        <v>3</v>
      </c>
      <c r="L333" s="3"/>
      <c r="M333" s="23"/>
      <c r="N333" s="57"/>
    </row>
    <row r="334" spans="1:14" x14ac:dyDescent="0.55000000000000004">
      <c r="A334" s="3">
        <v>328</v>
      </c>
      <c r="B334" s="19">
        <v>328</v>
      </c>
      <c r="C334" s="3"/>
      <c r="D334" s="58"/>
      <c r="E334" s="58"/>
      <c r="F334" s="12"/>
      <c r="G334" s="12"/>
      <c r="H334" s="12"/>
      <c r="I334" s="12"/>
      <c r="J334" s="3"/>
      <c r="K334" s="5">
        <v>3</v>
      </c>
      <c r="L334" s="3"/>
      <c r="M334" s="23"/>
      <c r="N334" s="57"/>
    </row>
    <row r="335" spans="1:14" x14ac:dyDescent="0.55000000000000004">
      <c r="A335" s="3">
        <v>329</v>
      </c>
      <c r="B335" s="19">
        <v>329</v>
      </c>
      <c r="C335" s="3"/>
      <c r="D335" s="58"/>
      <c r="E335" s="58"/>
      <c r="F335" s="12"/>
      <c r="G335" s="12"/>
      <c r="H335" s="12"/>
      <c r="I335" s="12"/>
      <c r="J335" s="3"/>
      <c r="K335" s="5">
        <v>3</v>
      </c>
      <c r="L335" s="3"/>
      <c r="M335" s="23"/>
      <c r="N335" s="57"/>
    </row>
    <row r="336" spans="1:14" x14ac:dyDescent="0.55000000000000004">
      <c r="A336" s="3">
        <v>330</v>
      </c>
      <c r="B336" s="19">
        <v>330</v>
      </c>
      <c r="C336" s="3"/>
      <c r="D336" s="58"/>
      <c r="E336" s="58"/>
      <c r="F336" s="12"/>
      <c r="G336" s="12"/>
      <c r="H336" s="12"/>
      <c r="I336" s="12"/>
      <c r="J336" s="3"/>
      <c r="K336" s="5">
        <v>3</v>
      </c>
      <c r="L336" s="3"/>
      <c r="M336" s="23"/>
      <c r="N336" s="57"/>
    </row>
    <row r="337" spans="1:14" x14ac:dyDescent="0.55000000000000004">
      <c r="A337" s="3">
        <v>331</v>
      </c>
      <c r="B337" s="19">
        <v>331</v>
      </c>
      <c r="C337" s="3"/>
      <c r="D337" s="58"/>
      <c r="E337" s="58"/>
      <c r="F337" s="12"/>
      <c r="G337" s="12"/>
      <c r="H337" s="12"/>
      <c r="I337" s="12"/>
      <c r="J337" s="3"/>
      <c r="K337" s="5">
        <v>3</v>
      </c>
      <c r="L337" s="3"/>
      <c r="M337" s="23"/>
      <c r="N337" s="57"/>
    </row>
    <row r="338" spans="1:14" x14ac:dyDescent="0.55000000000000004">
      <c r="A338" s="3">
        <v>332</v>
      </c>
      <c r="B338" s="19">
        <v>332</v>
      </c>
      <c r="C338" s="3"/>
      <c r="D338" s="58"/>
      <c r="E338" s="58"/>
      <c r="F338" s="12"/>
      <c r="G338" s="12"/>
      <c r="H338" s="12"/>
      <c r="I338" s="12"/>
      <c r="J338" s="3"/>
      <c r="K338" s="5">
        <v>3</v>
      </c>
      <c r="L338" s="3"/>
      <c r="M338" s="23"/>
      <c r="N338" s="57"/>
    </row>
    <row r="339" spans="1:14" x14ac:dyDescent="0.55000000000000004">
      <c r="A339" s="3">
        <v>333</v>
      </c>
      <c r="B339" s="19">
        <v>333</v>
      </c>
      <c r="C339" s="3"/>
      <c r="D339" s="58"/>
      <c r="E339" s="58"/>
      <c r="F339" s="12"/>
      <c r="G339" s="12"/>
      <c r="H339" s="12"/>
      <c r="I339" s="12"/>
      <c r="J339" s="3"/>
      <c r="K339" s="5">
        <v>3</v>
      </c>
      <c r="L339" s="3"/>
      <c r="M339" s="23"/>
      <c r="N339" s="57"/>
    </row>
    <row r="340" spans="1:14" x14ac:dyDescent="0.55000000000000004">
      <c r="A340" s="3">
        <v>334</v>
      </c>
      <c r="B340" s="19">
        <v>334</v>
      </c>
      <c r="C340" s="3"/>
      <c r="D340" s="58"/>
      <c r="E340" s="58"/>
      <c r="F340" s="12"/>
      <c r="G340" s="12"/>
      <c r="H340" s="12"/>
      <c r="I340" s="12"/>
      <c r="J340" s="3"/>
      <c r="K340" s="5">
        <v>3</v>
      </c>
      <c r="L340" s="3"/>
      <c r="M340" s="23"/>
      <c r="N340" s="57"/>
    </row>
    <row r="341" spans="1:14" x14ac:dyDescent="0.55000000000000004">
      <c r="A341" s="3">
        <v>335</v>
      </c>
      <c r="B341" s="19">
        <v>335</v>
      </c>
      <c r="C341" s="3"/>
      <c r="D341" s="58"/>
      <c r="E341" s="58"/>
      <c r="F341" s="12"/>
      <c r="G341" s="12"/>
      <c r="H341" s="12"/>
      <c r="I341" s="12"/>
      <c r="J341" s="3"/>
      <c r="K341" s="5">
        <v>3</v>
      </c>
      <c r="L341" s="3"/>
      <c r="M341" s="23"/>
      <c r="N341" s="57"/>
    </row>
    <row r="342" spans="1:14" x14ac:dyDescent="0.55000000000000004">
      <c r="A342" s="3">
        <v>336</v>
      </c>
      <c r="B342" s="19">
        <v>336</v>
      </c>
      <c r="C342" s="3"/>
      <c r="D342" s="58"/>
      <c r="E342" s="58"/>
      <c r="F342" s="12"/>
      <c r="G342" s="12"/>
      <c r="H342" s="12"/>
      <c r="I342" s="12"/>
      <c r="J342" s="3"/>
      <c r="K342" s="5">
        <v>3</v>
      </c>
      <c r="L342" s="3"/>
      <c r="M342" s="23"/>
      <c r="N342" s="57"/>
    </row>
    <row r="343" spans="1:14" x14ac:dyDescent="0.55000000000000004">
      <c r="A343" s="3">
        <v>337</v>
      </c>
      <c r="B343" s="19">
        <v>337</v>
      </c>
      <c r="C343" s="3"/>
      <c r="D343" s="58"/>
      <c r="E343" s="58"/>
      <c r="F343" s="12"/>
      <c r="G343" s="12"/>
      <c r="H343" s="12"/>
      <c r="I343" s="12"/>
      <c r="J343" s="3"/>
      <c r="K343" s="5">
        <v>3</v>
      </c>
      <c r="L343" s="3"/>
      <c r="M343" s="23"/>
      <c r="N343" s="57"/>
    </row>
    <row r="344" spans="1:14" x14ac:dyDescent="0.55000000000000004">
      <c r="A344" s="3">
        <v>338</v>
      </c>
      <c r="B344" s="19">
        <v>338</v>
      </c>
      <c r="C344" s="3"/>
      <c r="D344" s="58"/>
      <c r="E344" s="58"/>
      <c r="F344" s="12"/>
      <c r="G344" s="12"/>
      <c r="H344" s="12"/>
      <c r="I344" s="12"/>
      <c r="J344" s="3"/>
      <c r="K344" s="5">
        <v>3</v>
      </c>
      <c r="L344" s="3"/>
      <c r="M344" s="23"/>
      <c r="N344" s="57"/>
    </row>
    <row r="345" spans="1:14" x14ac:dyDescent="0.55000000000000004">
      <c r="A345" s="3">
        <v>339</v>
      </c>
      <c r="B345" s="19">
        <v>339</v>
      </c>
      <c r="C345" s="3"/>
      <c r="D345" s="58"/>
      <c r="E345" s="58"/>
      <c r="F345" s="12"/>
      <c r="G345" s="12"/>
      <c r="H345" s="12"/>
      <c r="I345" s="12"/>
      <c r="J345" s="3"/>
      <c r="K345" s="5">
        <v>3</v>
      </c>
      <c r="L345" s="3"/>
      <c r="M345" s="23"/>
      <c r="N345" s="57"/>
    </row>
    <row r="346" spans="1:14" x14ac:dyDescent="0.55000000000000004">
      <c r="A346" s="3">
        <v>340</v>
      </c>
      <c r="B346" s="19">
        <v>340</v>
      </c>
      <c r="C346" s="3"/>
      <c r="D346" s="58"/>
      <c r="E346" s="58"/>
      <c r="F346" s="12"/>
      <c r="G346" s="12"/>
      <c r="H346" s="12"/>
      <c r="I346" s="12"/>
      <c r="J346" s="3"/>
      <c r="K346" s="5">
        <v>3</v>
      </c>
      <c r="L346" s="3"/>
      <c r="M346" s="23"/>
      <c r="N346" s="57"/>
    </row>
    <row r="347" spans="1:14" x14ac:dyDescent="0.55000000000000004">
      <c r="A347" s="3">
        <v>341</v>
      </c>
      <c r="B347" s="19">
        <v>341</v>
      </c>
      <c r="C347" s="3"/>
      <c r="D347" s="58"/>
      <c r="E347" s="58"/>
      <c r="F347" s="12"/>
      <c r="G347" s="12"/>
      <c r="H347" s="12"/>
      <c r="I347" s="12"/>
      <c r="J347" s="3"/>
      <c r="K347" s="5">
        <v>3</v>
      </c>
      <c r="L347" s="3"/>
      <c r="M347" s="23"/>
      <c r="N347" s="57"/>
    </row>
    <row r="348" spans="1:14" x14ac:dyDescent="0.55000000000000004">
      <c r="A348" s="3">
        <v>342</v>
      </c>
      <c r="B348" s="19">
        <v>342</v>
      </c>
      <c r="C348" s="3"/>
      <c r="D348" s="58"/>
      <c r="E348" s="58"/>
      <c r="F348" s="12"/>
      <c r="G348" s="12"/>
      <c r="H348" s="12"/>
      <c r="I348" s="12"/>
      <c r="J348" s="3"/>
      <c r="K348" s="5">
        <v>3</v>
      </c>
      <c r="L348" s="3"/>
      <c r="M348" s="23"/>
      <c r="N348" s="57"/>
    </row>
    <row r="349" spans="1:14" x14ac:dyDescent="0.55000000000000004">
      <c r="A349" s="3">
        <v>343</v>
      </c>
      <c r="B349" s="19">
        <v>343</v>
      </c>
      <c r="C349" s="3"/>
      <c r="D349" s="58"/>
      <c r="E349" s="58"/>
      <c r="F349" s="12"/>
      <c r="G349" s="12"/>
      <c r="H349" s="12"/>
      <c r="I349" s="12"/>
      <c r="J349" s="3"/>
      <c r="K349" s="5">
        <v>3</v>
      </c>
      <c r="L349" s="3"/>
      <c r="M349" s="23"/>
      <c r="N349" s="57"/>
    </row>
    <row r="350" spans="1:14" x14ac:dyDescent="0.55000000000000004">
      <c r="A350" s="3">
        <v>344</v>
      </c>
      <c r="B350" s="19">
        <v>344</v>
      </c>
      <c r="C350" s="3"/>
      <c r="D350" s="58"/>
      <c r="E350" s="58"/>
      <c r="F350" s="12"/>
      <c r="G350" s="12"/>
      <c r="H350" s="12"/>
      <c r="I350" s="12"/>
      <c r="J350" s="3"/>
      <c r="K350" s="5">
        <v>3</v>
      </c>
      <c r="L350" s="3"/>
      <c r="M350" s="23"/>
      <c r="N350" s="57"/>
    </row>
    <row r="351" spans="1:14" x14ac:dyDescent="0.55000000000000004">
      <c r="A351" s="3">
        <v>345</v>
      </c>
      <c r="B351" s="19">
        <v>345</v>
      </c>
      <c r="C351" s="3"/>
      <c r="D351" s="58"/>
      <c r="E351" s="58"/>
      <c r="F351" s="12"/>
      <c r="G351" s="12"/>
      <c r="H351" s="12"/>
      <c r="I351" s="12"/>
      <c r="J351" s="3"/>
      <c r="K351" s="5">
        <v>3</v>
      </c>
      <c r="L351" s="3"/>
      <c r="M351" s="23"/>
      <c r="N351" s="57"/>
    </row>
    <row r="352" spans="1:14" x14ac:dyDescent="0.55000000000000004">
      <c r="A352" s="3">
        <v>346</v>
      </c>
      <c r="B352" s="19">
        <v>346</v>
      </c>
      <c r="C352" s="3"/>
      <c r="D352" s="58"/>
      <c r="E352" s="58"/>
      <c r="F352" s="12"/>
      <c r="G352" s="12"/>
      <c r="H352" s="12"/>
      <c r="I352" s="12"/>
      <c r="J352" s="3"/>
      <c r="K352" s="5">
        <v>3</v>
      </c>
      <c r="L352" s="3"/>
      <c r="M352" s="23"/>
      <c r="N352" s="57"/>
    </row>
    <row r="353" spans="1:14" x14ac:dyDescent="0.55000000000000004">
      <c r="A353" s="3">
        <v>347</v>
      </c>
      <c r="B353" s="19">
        <v>347</v>
      </c>
      <c r="C353" s="3"/>
      <c r="D353" s="58"/>
      <c r="E353" s="58"/>
      <c r="F353" s="12"/>
      <c r="G353" s="12"/>
      <c r="H353" s="12"/>
      <c r="I353" s="12"/>
      <c r="J353" s="3"/>
      <c r="K353" s="5">
        <v>3</v>
      </c>
      <c r="L353" s="3"/>
      <c r="M353" s="23"/>
      <c r="N353" s="57"/>
    </row>
    <row r="354" spans="1:14" x14ac:dyDescent="0.55000000000000004">
      <c r="A354" s="3">
        <v>348</v>
      </c>
      <c r="B354" s="19">
        <v>348</v>
      </c>
      <c r="C354" s="3"/>
      <c r="D354" s="58"/>
      <c r="E354" s="58"/>
      <c r="F354" s="12"/>
      <c r="G354" s="12"/>
      <c r="H354" s="12"/>
      <c r="I354" s="12"/>
      <c r="J354" s="3"/>
      <c r="K354" s="5">
        <v>3</v>
      </c>
      <c r="L354" s="3"/>
      <c r="M354" s="23"/>
      <c r="N354" s="57"/>
    </row>
    <row r="355" spans="1:14" x14ac:dyDescent="0.55000000000000004">
      <c r="A355" s="3">
        <v>349</v>
      </c>
      <c r="B355" s="19">
        <v>349</v>
      </c>
      <c r="C355" s="3"/>
      <c r="D355" s="58"/>
      <c r="E355" s="58"/>
      <c r="F355" s="12"/>
      <c r="G355" s="12"/>
      <c r="H355" s="12"/>
      <c r="I355" s="12"/>
      <c r="J355" s="3"/>
      <c r="K355" s="5">
        <v>3</v>
      </c>
      <c r="L355" s="3"/>
      <c r="M355" s="23"/>
      <c r="N355" s="57"/>
    </row>
    <row r="356" spans="1:14" x14ac:dyDescent="0.55000000000000004">
      <c r="A356" s="3">
        <v>350</v>
      </c>
      <c r="B356" s="19">
        <v>350</v>
      </c>
      <c r="C356" s="3"/>
      <c r="D356" s="58"/>
      <c r="E356" s="58"/>
      <c r="F356" s="12"/>
      <c r="G356" s="12"/>
      <c r="H356" s="12"/>
      <c r="I356" s="12"/>
      <c r="J356" s="3"/>
      <c r="K356" s="5">
        <v>3</v>
      </c>
      <c r="L356" s="3"/>
      <c r="M356" s="23"/>
      <c r="N356" s="57"/>
    </row>
    <row r="357" spans="1:14" x14ac:dyDescent="0.55000000000000004">
      <c r="A357" s="3">
        <v>351</v>
      </c>
      <c r="B357" s="19">
        <v>351</v>
      </c>
      <c r="C357" s="3"/>
      <c r="D357" s="58"/>
      <c r="E357" s="58"/>
      <c r="F357" s="12"/>
      <c r="G357" s="12"/>
      <c r="H357" s="12"/>
      <c r="I357" s="12"/>
      <c r="J357" s="3"/>
      <c r="K357" s="5">
        <v>3</v>
      </c>
      <c r="L357" s="3"/>
      <c r="M357" s="23"/>
      <c r="N357" s="57"/>
    </row>
    <row r="358" spans="1:14" x14ac:dyDescent="0.55000000000000004">
      <c r="A358" s="3">
        <v>352</v>
      </c>
      <c r="B358" s="19">
        <v>352</v>
      </c>
      <c r="C358" s="3"/>
      <c r="D358" s="58"/>
      <c r="E358" s="58"/>
      <c r="F358" s="12"/>
      <c r="G358" s="12"/>
      <c r="H358" s="12"/>
      <c r="I358" s="12"/>
      <c r="J358" s="3"/>
      <c r="K358" s="5">
        <v>3</v>
      </c>
      <c r="L358" s="3"/>
      <c r="M358" s="23"/>
      <c r="N358" s="57"/>
    </row>
    <row r="359" spans="1:14" x14ac:dyDescent="0.55000000000000004">
      <c r="A359" s="3">
        <v>353</v>
      </c>
      <c r="B359" s="19">
        <v>353</v>
      </c>
      <c r="C359" s="3"/>
      <c r="D359" s="58"/>
      <c r="E359" s="58"/>
      <c r="F359" s="12"/>
      <c r="G359" s="12"/>
      <c r="H359" s="12"/>
      <c r="I359" s="12"/>
      <c r="J359" s="3"/>
      <c r="K359" s="5">
        <v>3</v>
      </c>
      <c r="L359" s="3"/>
      <c r="M359" s="23"/>
      <c r="N359" s="57"/>
    </row>
    <row r="360" spans="1:14" x14ac:dyDescent="0.55000000000000004">
      <c r="A360" s="3">
        <v>354</v>
      </c>
      <c r="B360" s="19">
        <v>354</v>
      </c>
      <c r="C360" s="3"/>
      <c r="D360" s="58"/>
      <c r="E360" s="58"/>
      <c r="F360" s="12"/>
      <c r="G360" s="12"/>
      <c r="H360" s="12"/>
      <c r="I360" s="12"/>
      <c r="J360" s="3"/>
      <c r="K360" s="5">
        <v>3</v>
      </c>
      <c r="L360" s="3"/>
      <c r="M360" s="23"/>
      <c r="N360" s="57"/>
    </row>
    <row r="361" spans="1:14" x14ac:dyDescent="0.55000000000000004">
      <c r="A361" s="3">
        <v>355</v>
      </c>
      <c r="B361" s="19">
        <v>355</v>
      </c>
      <c r="C361" s="3"/>
      <c r="D361" s="58"/>
      <c r="E361" s="58"/>
      <c r="F361" s="12"/>
      <c r="G361" s="12"/>
      <c r="H361" s="12"/>
      <c r="I361" s="12"/>
      <c r="J361" s="3"/>
      <c r="K361" s="5">
        <v>3</v>
      </c>
      <c r="L361" s="3"/>
      <c r="M361" s="23"/>
      <c r="N361" s="57"/>
    </row>
    <row r="362" spans="1:14" x14ac:dyDescent="0.55000000000000004">
      <c r="A362" s="3">
        <v>356</v>
      </c>
      <c r="B362" s="19">
        <v>356</v>
      </c>
      <c r="C362" s="3"/>
      <c r="D362" s="58"/>
      <c r="E362" s="58"/>
      <c r="F362" s="12"/>
      <c r="G362" s="12"/>
      <c r="H362" s="12"/>
      <c r="I362" s="12"/>
      <c r="J362" s="3"/>
      <c r="K362" s="5">
        <v>3</v>
      </c>
      <c r="L362" s="3"/>
      <c r="M362" s="23"/>
      <c r="N362" s="57"/>
    </row>
    <row r="363" spans="1:14" x14ac:dyDescent="0.55000000000000004">
      <c r="A363" s="3">
        <v>357</v>
      </c>
      <c r="B363" s="19">
        <v>357</v>
      </c>
      <c r="C363" s="3"/>
      <c r="D363" s="58"/>
      <c r="E363" s="58"/>
      <c r="F363" s="12"/>
      <c r="G363" s="12"/>
      <c r="H363" s="12"/>
      <c r="I363" s="12"/>
      <c r="J363" s="3"/>
      <c r="K363" s="5">
        <v>3</v>
      </c>
      <c r="L363" s="3"/>
      <c r="M363" s="23"/>
      <c r="N363" s="57"/>
    </row>
    <row r="364" spans="1:14" x14ac:dyDescent="0.55000000000000004">
      <c r="A364" s="3">
        <v>358</v>
      </c>
      <c r="B364" s="19">
        <v>358</v>
      </c>
      <c r="C364" s="3"/>
      <c r="D364" s="58"/>
      <c r="E364" s="58"/>
      <c r="F364" s="12"/>
      <c r="G364" s="12"/>
      <c r="H364" s="12"/>
      <c r="I364" s="12"/>
      <c r="J364" s="3"/>
      <c r="K364" s="5">
        <v>3</v>
      </c>
      <c r="L364" s="3"/>
      <c r="M364" s="23"/>
      <c r="N364" s="57"/>
    </row>
    <row r="365" spans="1:14" x14ac:dyDescent="0.55000000000000004">
      <c r="A365" s="3">
        <v>359</v>
      </c>
      <c r="B365" s="19">
        <v>359</v>
      </c>
      <c r="C365" s="3"/>
      <c r="D365" s="58"/>
      <c r="E365" s="58"/>
      <c r="F365" s="12"/>
      <c r="G365" s="12"/>
      <c r="H365" s="12"/>
      <c r="I365" s="12"/>
      <c r="J365" s="3"/>
      <c r="K365" s="5">
        <v>3</v>
      </c>
      <c r="L365" s="3"/>
      <c r="M365" s="23"/>
      <c r="N365" s="57"/>
    </row>
    <row r="366" spans="1:14" x14ac:dyDescent="0.55000000000000004">
      <c r="A366" s="3">
        <v>360</v>
      </c>
      <c r="B366" s="19">
        <v>360</v>
      </c>
      <c r="C366" s="3"/>
      <c r="D366" s="58"/>
      <c r="E366" s="58"/>
      <c r="F366" s="12"/>
      <c r="G366" s="12"/>
      <c r="H366" s="12"/>
      <c r="I366" s="12"/>
      <c r="J366" s="3"/>
      <c r="K366" s="5">
        <v>3</v>
      </c>
      <c r="L366" s="3"/>
      <c r="M366" s="23"/>
      <c r="N366" s="57"/>
    </row>
    <row r="367" spans="1:14" x14ac:dyDescent="0.55000000000000004">
      <c r="A367" s="3">
        <v>361</v>
      </c>
      <c r="B367" s="19">
        <v>361</v>
      </c>
      <c r="C367" s="3"/>
      <c r="D367" s="58"/>
      <c r="E367" s="58"/>
      <c r="F367" s="12"/>
      <c r="G367" s="12"/>
      <c r="H367" s="12"/>
      <c r="I367" s="12"/>
      <c r="J367" s="3"/>
      <c r="K367" s="5">
        <v>3</v>
      </c>
      <c r="L367" s="3"/>
      <c r="M367" s="23"/>
      <c r="N367" s="57"/>
    </row>
    <row r="368" spans="1:14" x14ac:dyDescent="0.55000000000000004">
      <c r="A368" s="3">
        <v>362</v>
      </c>
      <c r="B368" s="19">
        <v>362</v>
      </c>
      <c r="C368" s="3"/>
      <c r="D368" s="58"/>
      <c r="E368" s="58"/>
      <c r="F368" s="12"/>
      <c r="G368" s="12"/>
      <c r="H368" s="12"/>
      <c r="I368" s="12"/>
      <c r="J368" s="3"/>
      <c r="K368" s="5">
        <v>3</v>
      </c>
      <c r="L368" s="3"/>
      <c r="M368" s="23"/>
      <c r="N368" s="57"/>
    </row>
    <row r="369" spans="1:14" x14ac:dyDescent="0.55000000000000004">
      <c r="A369" s="3">
        <v>363</v>
      </c>
      <c r="B369" s="19">
        <v>363</v>
      </c>
      <c r="C369" s="3"/>
      <c r="D369" s="58"/>
      <c r="E369" s="58"/>
      <c r="F369" s="12"/>
      <c r="G369" s="12"/>
      <c r="H369" s="12"/>
      <c r="I369" s="12"/>
      <c r="J369" s="3"/>
      <c r="K369" s="5">
        <v>3</v>
      </c>
      <c r="L369" s="3"/>
      <c r="M369" s="23"/>
      <c r="N369" s="57"/>
    </row>
    <row r="370" spans="1:14" x14ac:dyDescent="0.55000000000000004">
      <c r="A370" s="3">
        <v>364</v>
      </c>
      <c r="B370" s="19">
        <v>364</v>
      </c>
      <c r="C370" s="3"/>
      <c r="D370" s="58"/>
      <c r="E370" s="58"/>
      <c r="F370" s="12"/>
      <c r="G370" s="12"/>
      <c r="H370" s="12"/>
      <c r="I370" s="12"/>
      <c r="J370" s="3"/>
      <c r="K370" s="5">
        <v>3</v>
      </c>
      <c r="L370" s="3"/>
      <c r="M370" s="23"/>
      <c r="N370" s="57"/>
    </row>
    <row r="371" spans="1:14" x14ac:dyDescent="0.55000000000000004">
      <c r="A371" s="3">
        <v>365</v>
      </c>
      <c r="B371" s="19">
        <v>365</v>
      </c>
      <c r="C371" s="3"/>
      <c r="D371" s="58"/>
      <c r="E371" s="58"/>
      <c r="F371" s="12"/>
      <c r="G371" s="12"/>
      <c r="H371" s="12"/>
      <c r="I371" s="12"/>
      <c r="J371" s="3"/>
      <c r="K371" s="5">
        <v>3</v>
      </c>
      <c r="L371" s="3"/>
      <c r="M371" s="23"/>
      <c r="N371" s="57"/>
    </row>
    <row r="372" spans="1:14" x14ac:dyDescent="0.55000000000000004">
      <c r="A372" s="3">
        <v>366</v>
      </c>
      <c r="B372" s="19">
        <v>366</v>
      </c>
      <c r="C372" s="3"/>
      <c r="D372" s="58"/>
      <c r="E372" s="58"/>
      <c r="F372" s="12"/>
      <c r="G372" s="12"/>
      <c r="H372" s="12"/>
      <c r="I372" s="12"/>
      <c r="J372" s="3"/>
      <c r="K372" s="5">
        <v>3</v>
      </c>
      <c r="L372" s="3"/>
      <c r="M372" s="23"/>
      <c r="N372" s="57"/>
    </row>
    <row r="373" spans="1:14" x14ac:dyDescent="0.55000000000000004">
      <c r="A373" s="3">
        <v>367</v>
      </c>
      <c r="B373" s="19">
        <v>367</v>
      </c>
      <c r="C373" s="3"/>
      <c r="D373" s="58"/>
      <c r="E373" s="58"/>
      <c r="F373" s="12"/>
      <c r="G373" s="12"/>
      <c r="H373" s="12"/>
      <c r="I373" s="12"/>
      <c r="J373" s="3"/>
      <c r="K373" s="5">
        <v>3</v>
      </c>
      <c r="L373" s="3"/>
      <c r="M373" s="23"/>
      <c r="N373" s="57"/>
    </row>
    <row r="374" spans="1:14" x14ac:dyDescent="0.55000000000000004">
      <c r="A374" s="3">
        <v>368</v>
      </c>
      <c r="B374" s="19">
        <v>368</v>
      </c>
      <c r="C374" s="3"/>
      <c r="D374" s="58"/>
      <c r="E374" s="58"/>
      <c r="F374" s="12"/>
      <c r="G374" s="12"/>
      <c r="H374" s="12"/>
      <c r="I374" s="12"/>
      <c r="J374" s="3"/>
      <c r="K374" s="5">
        <v>3</v>
      </c>
      <c r="L374" s="3"/>
      <c r="M374" s="23"/>
      <c r="N374" s="57"/>
    </row>
    <row r="375" spans="1:14" x14ac:dyDescent="0.55000000000000004">
      <c r="A375" s="3">
        <v>369</v>
      </c>
      <c r="B375" s="19">
        <v>369</v>
      </c>
      <c r="C375" s="3"/>
      <c r="D375" s="58"/>
      <c r="E375" s="58"/>
      <c r="F375" s="12"/>
      <c r="G375" s="12"/>
      <c r="H375" s="12"/>
      <c r="I375" s="12"/>
      <c r="J375" s="3"/>
      <c r="K375" s="5">
        <v>3</v>
      </c>
      <c r="L375" s="3"/>
      <c r="M375" s="23"/>
      <c r="N375" s="57"/>
    </row>
    <row r="376" spans="1:14" x14ac:dyDescent="0.55000000000000004">
      <c r="A376" s="3">
        <v>370</v>
      </c>
      <c r="B376" s="19">
        <v>370</v>
      </c>
      <c r="C376" s="3"/>
      <c r="D376" s="58"/>
      <c r="E376" s="58"/>
      <c r="F376" s="12"/>
      <c r="G376" s="12"/>
      <c r="H376" s="12"/>
      <c r="I376" s="12"/>
      <c r="J376" s="3"/>
      <c r="K376" s="5">
        <v>3</v>
      </c>
      <c r="L376" s="3"/>
      <c r="M376" s="23"/>
      <c r="N376" s="57"/>
    </row>
    <row r="377" spans="1:14" x14ac:dyDescent="0.55000000000000004">
      <c r="A377" s="3">
        <v>371</v>
      </c>
      <c r="B377" s="19">
        <v>371</v>
      </c>
      <c r="C377" s="3"/>
      <c r="D377" s="58"/>
      <c r="E377" s="58"/>
      <c r="F377" s="12"/>
      <c r="G377" s="12"/>
      <c r="H377" s="12"/>
      <c r="I377" s="12"/>
      <c r="J377" s="3"/>
      <c r="K377" s="5">
        <v>3</v>
      </c>
      <c r="L377" s="3"/>
      <c r="M377" s="23"/>
      <c r="N377" s="57"/>
    </row>
    <row r="378" spans="1:14" x14ac:dyDescent="0.55000000000000004">
      <c r="A378" s="3">
        <v>372</v>
      </c>
      <c r="B378" s="19">
        <v>372</v>
      </c>
      <c r="C378" s="3"/>
      <c r="D378" s="58"/>
      <c r="E378" s="58"/>
      <c r="F378" s="12"/>
      <c r="G378" s="12"/>
      <c r="H378" s="12"/>
      <c r="I378" s="12"/>
      <c r="J378" s="3"/>
      <c r="K378" s="5">
        <v>3</v>
      </c>
      <c r="L378" s="3"/>
      <c r="M378" s="23"/>
      <c r="N378" s="57"/>
    </row>
    <row r="379" spans="1:14" x14ac:dyDescent="0.55000000000000004">
      <c r="A379" s="3">
        <v>373</v>
      </c>
      <c r="B379" s="19">
        <v>373</v>
      </c>
      <c r="C379" s="3"/>
      <c r="D379" s="58"/>
      <c r="E379" s="58"/>
      <c r="F379" s="12"/>
      <c r="G379" s="12"/>
      <c r="H379" s="12"/>
      <c r="I379" s="12"/>
      <c r="J379" s="3"/>
      <c r="K379" s="5">
        <v>3</v>
      </c>
      <c r="L379" s="3"/>
      <c r="M379" s="23"/>
      <c r="N379" s="57"/>
    </row>
    <row r="380" spans="1:14" x14ac:dyDescent="0.55000000000000004">
      <c r="A380" s="3">
        <v>374</v>
      </c>
      <c r="B380" s="19">
        <v>374</v>
      </c>
      <c r="C380" s="3"/>
      <c r="D380" s="58"/>
      <c r="E380" s="58"/>
      <c r="F380" s="12"/>
      <c r="G380" s="12"/>
      <c r="H380" s="12"/>
      <c r="I380" s="12"/>
      <c r="J380" s="3"/>
      <c r="K380" s="5">
        <v>3</v>
      </c>
      <c r="L380" s="3"/>
      <c r="M380" s="23"/>
      <c r="N380" s="57"/>
    </row>
    <row r="381" spans="1:14" x14ac:dyDescent="0.55000000000000004">
      <c r="A381" s="3">
        <v>375</v>
      </c>
      <c r="B381" s="19">
        <v>375</v>
      </c>
      <c r="C381" s="3"/>
      <c r="D381" s="58"/>
      <c r="E381" s="58"/>
      <c r="F381" s="12"/>
      <c r="G381" s="12"/>
      <c r="H381" s="12"/>
      <c r="I381" s="12"/>
      <c r="J381" s="3"/>
      <c r="K381" s="5">
        <v>3</v>
      </c>
      <c r="L381" s="3"/>
      <c r="M381" s="23"/>
      <c r="N381" s="57"/>
    </row>
    <row r="382" spans="1:14" x14ac:dyDescent="0.55000000000000004">
      <c r="A382" s="3">
        <v>376</v>
      </c>
      <c r="B382" s="19">
        <v>376</v>
      </c>
      <c r="C382" s="3"/>
      <c r="D382" s="58"/>
      <c r="E382" s="58"/>
      <c r="F382" s="12"/>
      <c r="G382" s="12"/>
      <c r="H382" s="12"/>
      <c r="I382" s="12"/>
      <c r="J382" s="3"/>
      <c r="K382" s="5">
        <v>3</v>
      </c>
      <c r="L382" s="3"/>
      <c r="M382" s="23"/>
      <c r="N382" s="57"/>
    </row>
    <row r="383" spans="1:14" x14ac:dyDescent="0.55000000000000004">
      <c r="A383" s="3">
        <v>377</v>
      </c>
      <c r="B383" s="19">
        <v>377</v>
      </c>
      <c r="C383" s="3"/>
      <c r="D383" s="58"/>
      <c r="E383" s="58"/>
      <c r="F383" s="12"/>
      <c r="G383" s="12"/>
      <c r="H383" s="12"/>
      <c r="I383" s="12"/>
      <c r="J383" s="3"/>
      <c r="K383" s="5">
        <v>3</v>
      </c>
      <c r="L383" s="3"/>
      <c r="M383" s="23"/>
      <c r="N383" s="57"/>
    </row>
    <row r="384" spans="1:14" x14ac:dyDescent="0.55000000000000004">
      <c r="A384" s="3">
        <v>378</v>
      </c>
      <c r="B384" s="19">
        <v>378</v>
      </c>
      <c r="C384" s="3"/>
      <c r="D384" s="58"/>
      <c r="E384" s="58"/>
      <c r="F384" s="12"/>
      <c r="G384" s="12"/>
      <c r="H384" s="12"/>
      <c r="I384" s="12"/>
      <c r="J384" s="3"/>
      <c r="K384" s="5">
        <v>3</v>
      </c>
      <c r="L384" s="3"/>
      <c r="M384" s="23"/>
      <c r="N384" s="57"/>
    </row>
    <row r="385" spans="1:14" x14ac:dyDescent="0.55000000000000004">
      <c r="A385" s="3">
        <v>379</v>
      </c>
      <c r="B385" s="19">
        <v>379</v>
      </c>
      <c r="C385" s="3"/>
      <c r="D385" s="58"/>
      <c r="E385" s="58"/>
      <c r="F385" s="12"/>
      <c r="G385" s="12"/>
      <c r="H385" s="12"/>
      <c r="I385" s="12"/>
      <c r="J385" s="3"/>
      <c r="K385" s="5">
        <v>3</v>
      </c>
      <c r="L385" s="3"/>
      <c r="M385" s="23"/>
      <c r="N385" s="57"/>
    </row>
    <row r="386" spans="1:14" x14ac:dyDescent="0.55000000000000004">
      <c r="A386" s="3">
        <v>380</v>
      </c>
      <c r="B386" s="19">
        <v>380</v>
      </c>
      <c r="C386" s="3"/>
      <c r="D386" s="58"/>
      <c r="E386" s="58"/>
      <c r="F386" s="12"/>
      <c r="G386" s="12"/>
      <c r="H386" s="12"/>
      <c r="I386" s="12"/>
      <c r="J386" s="3"/>
      <c r="K386" s="5">
        <v>3</v>
      </c>
      <c r="L386" s="3"/>
      <c r="M386" s="23"/>
      <c r="N386" s="57"/>
    </row>
    <row r="387" spans="1:14" x14ac:dyDescent="0.55000000000000004">
      <c r="A387" s="3">
        <v>381</v>
      </c>
      <c r="B387" s="19">
        <v>381</v>
      </c>
      <c r="C387" s="3"/>
      <c r="D387" s="58"/>
      <c r="E387" s="58"/>
      <c r="F387" s="12"/>
      <c r="G387" s="12"/>
      <c r="H387" s="12"/>
      <c r="I387" s="12"/>
      <c r="J387" s="3"/>
      <c r="K387" s="5">
        <v>3</v>
      </c>
      <c r="L387" s="3"/>
      <c r="M387" s="23"/>
      <c r="N387" s="57"/>
    </row>
    <row r="388" spans="1:14" x14ac:dyDescent="0.55000000000000004">
      <c r="A388" s="3">
        <v>382</v>
      </c>
      <c r="B388" s="19">
        <v>382</v>
      </c>
      <c r="C388" s="3"/>
      <c r="D388" s="58"/>
      <c r="E388" s="58"/>
      <c r="F388" s="12"/>
      <c r="G388" s="12"/>
      <c r="H388" s="12"/>
      <c r="I388" s="12"/>
      <c r="J388" s="3"/>
      <c r="K388" s="5">
        <v>3</v>
      </c>
      <c r="L388" s="3"/>
      <c r="M388" s="23"/>
      <c r="N388" s="57"/>
    </row>
    <row r="389" spans="1:14" x14ac:dyDescent="0.55000000000000004">
      <c r="A389" s="3">
        <v>383</v>
      </c>
      <c r="B389" s="19">
        <v>383</v>
      </c>
      <c r="C389" s="3"/>
      <c r="D389" s="58"/>
      <c r="E389" s="58"/>
      <c r="F389" s="12"/>
      <c r="G389" s="12"/>
      <c r="H389" s="12"/>
      <c r="I389" s="12"/>
      <c r="J389" s="3"/>
      <c r="K389" s="5">
        <v>3</v>
      </c>
      <c r="L389" s="3"/>
      <c r="M389" s="23"/>
      <c r="N389" s="57"/>
    </row>
    <row r="390" spans="1:14" x14ac:dyDescent="0.55000000000000004">
      <c r="A390" s="3">
        <v>384</v>
      </c>
      <c r="B390" s="19">
        <v>384</v>
      </c>
      <c r="C390" s="3"/>
      <c r="D390" s="58"/>
      <c r="E390" s="58"/>
      <c r="F390" s="12"/>
      <c r="G390" s="12"/>
      <c r="H390" s="12"/>
      <c r="I390" s="12"/>
      <c r="J390" s="3"/>
      <c r="K390" s="5">
        <v>3</v>
      </c>
      <c r="L390" s="3"/>
      <c r="M390" s="23"/>
      <c r="N390" s="57"/>
    </row>
    <row r="391" spans="1:14" x14ac:dyDescent="0.55000000000000004">
      <c r="A391" s="3">
        <v>385</v>
      </c>
      <c r="B391" s="19">
        <v>385</v>
      </c>
      <c r="C391" s="3"/>
      <c r="D391" s="58"/>
      <c r="E391" s="58"/>
      <c r="F391" s="12"/>
      <c r="G391" s="12"/>
      <c r="H391" s="12"/>
      <c r="I391" s="12"/>
      <c r="J391" s="3"/>
      <c r="K391" s="5">
        <v>3</v>
      </c>
      <c r="L391" s="3"/>
      <c r="M391" s="23"/>
      <c r="N391" s="57"/>
    </row>
    <row r="392" spans="1:14" x14ac:dyDescent="0.55000000000000004">
      <c r="A392" s="3">
        <v>386</v>
      </c>
      <c r="B392" s="19">
        <v>386</v>
      </c>
      <c r="C392" s="3"/>
      <c r="D392" s="58"/>
      <c r="E392" s="58"/>
      <c r="F392" s="12"/>
      <c r="G392" s="12"/>
      <c r="H392" s="12"/>
      <c r="I392" s="12"/>
      <c r="J392" s="3"/>
      <c r="K392" s="5">
        <v>3</v>
      </c>
      <c r="L392" s="3"/>
      <c r="M392" s="23"/>
      <c r="N392" s="57"/>
    </row>
    <row r="393" spans="1:14" x14ac:dyDescent="0.55000000000000004">
      <c r="A393" s="3">
        <v>387</v>
      </c>
      <c r="B393" s="19">
        <v>387</v>
      </c>
      <c r="C393" s="3"/>
      <c r="D393" s="58"/>
      <c r="E393" s="58"/>
      <c r="F393" s="12"/>
      <c r="G393" s="12"/>
      <c r="H393" s="12"/>
      <c r="I393" s="12"/>
      <c r="J393" s="3"/>
      <c r="K393" s="5">
        <v>3</v>
      </c>
      <c r="L393" s="3"/>
      <c r="M393" s="23"/>
      <c r="N393" s="57"/>
    </row>
    <row r="394" spans="1:14" x14ac:dyDescent="0.55000000000000004">
      <c r="A394" s="3">
        <v>388</v>
      </c>
      <c r="B394" s="19">
        <v>388</v>
      </c>
      <c r="C394" s="3"/>
      <c r="D394" s="58"/>
      <c r="E394" s="58"/>
      <c r="F394" s="12"/>
      <c r="G394" s="12"/>
      <c r="H394" s="12"/>
      <c r="I394" s="12"/>
      <c r="J394" s="3"/>
      <c r="K394" s="5">
        <v>3</v>
      </c>
      <c r="L394" s="3"/>
      <c r="M394" s="23"/>
      <c r="N394" s="57"/>
    </row>
    <row r="395" spans="1:14" x14ac:dyDescent="0.55000000000000004">
      <c r="A395" s="3">
        <v>389</v>
      </c>
      <c r="B395" s="19">
        <v>389</v>
      </c>
      <c r="C395" s="3"/>
      <c r="D395" s="58"/>
      <c r="E395" s="58"/>
      <c r="F395" s="12"/>
      <c r="G395" s="12"/>
      <c r="H395" s="12"/>
      <c r="I395" s="12"/>
      <c r="J395" s="3"/>
      <c r="K395" s="5">
        <v>3</v>
      </c>
      <c r="L395" s="3"/>
      <c r="M395" s="23"/>
      <c r="N395" s="57"/>
    </row>
    <row r="396" spans="1:14" x14ac:dyDescent="0.55000000000000004">
      <c r="A396" s="3">
        <v>390</v>
      </c>
      <c r="B396" s="19">
        <v>390</v>
      </c>
      <c r="C396" s="3"/>
      <c r="D396" s="58"/>
      <c r="E396" s="58"/>
      <c r="F396" s="12"/>
      <c r="G396" s="12"/>
      <c r="H396" s="12"/>
      <c r="I396" s="12"/>
      <c r="J396" s="3"/>
      <c r="K396" s="5">
        <v>3</v>
      </c>
      <c r="L396" s="3"/>
      <c r="M396" s="23"/>
      <c r="N396" s="57"/>
    </row>
    <row r="397" spans="1:14" x14ac:dyDescent="0.55000000000000004">
      <c r="A397" s="3">
        <v>391</v>
      </c>
      <c r="B397" s="19">
        <v>391</v>
      </c>
      <c r="C397" s="3"/>
      <c r="D397" s="58"/>
      <c r="E397" s="58"/>
      <c r="F397" s="12"/>
      <c r="G397" s="12"/>
      <c r="H397" s="12"/>
      <c r="I397" s="12"/>
      <c r="J397" s="3"/>
      <c r="K397" s="5">
        <v>3</v>
      </c>
      <c r="L397" s="3"/>
      <c r="M397" s="23"/>
      <c r="N397" s="57"/>
    </row>
    <row r="398" spans="1:14" x14ac:dyDescent="0.55000000000000004">
      <c r="A398" s="3">
        <v>392</v>
      </c>
      <c r="B398" s="19">
        <v>392</v>
      </c>
      <c r="C398" s="3"/>
      <c r="D398" s="58"/>
      <c r="E398" s="58"/>
      <c r="F398" s="12"/>
      <c r="G398" s="12"/>
      <c r="H398" s="12"/>
      <c r="I398" s="12"/>
      <c r="J398" s="3"/>
      <c r="K398" s="5">
        <v>3</v>
      </c>
      <c r="L398" s="3"/>
      <c r="M398" s="23"/>
      <c r="N398" s="57"/>
    </row>
    <row r="399" spans="1:14" x14ac:dyDescent="0.55000000000000004">
      <c r="A399" s="3">
        <v>393</v>
      </c>
      <c r="B399" s="19">
        <v>393</v>
      </c>
      <c r="C399" s="3"/>
      <c r="D399" s="58"/>
      <c r="E399" s="58"/>
      <c r="F399" s="12"/>
      <c r="G399" s="12"/>
      <c r="H399" s="12"/>
      <c r="I399" s="12"/>
      <c r="J399" s="3"/>
      <c r="K399" s="5">
        <v>3</v>
      </c>
      <c r="L399" s="3"/>
      <c r="M399" s="23"/>
      <c r="N399" s="57"/>
    </row>
    <row r="400" spans="1:14" x14ac:dyDescent="0.55000000000000004">
      <c r="A400" s="3">
        <v>394</v>
      </c>
      <c r="B400" s="19">
        <v>394</v>
      </c>
      <c r="C400" s="3"/>
      <c r="D400" s="58"/>
      <c r="E400" s="58"/>
      <c r="F400" s="12"/>
      <c r="G400" s="12"/>
      <c r="H400" s="12"/>
      <c r="I400" s="12"/>
      <c r="J400" s="3"/>
      <c r="K400" s="5">
        <v>3</v>
      </c>
      <c r="L400" s="3"/>
      <c r="M400" s="23"/>
      <c r="N400" s="57"/>
    </row>
    <row r="401" spans="1:14" x14ac:dyDescent="0.55000000000000004">
      <c r="A401" s="3">
        <v>395</v>
      </c>
      <c r="B401" s="19">
        <v>395</v>
      </c>
      <c r="C401" s="3"/>
      <c r="D401" s="58"/>
      <c r="E401" s="58"/>
      <c r="F401" s="12"/>
      <c r="G401" s="12"/>
      <c r="H401" s="12"/>
      <c r="I401" s="12"/>
      <c r="J401" s="3"/>
      <c r="K401" s="5">
        <v>3</v>
      </c>
      <c r="L401" s="3"/>
      <c r="M401" s="23"/>
      <c r="N401" s="57"/>
    </row>
    <row r="402" spans="1:14" x14ac:dyDescent="0.55000000000000004">
      <c r="A402" s="3">
        <v>396</v>
      </c>
      <c r="B402" s="19">
        <v>396</v>
      </c>
      <c r="C402" s="3"/>
      <c r="D402" s="58"/>
      <c r="E402" s="58"/>
      <c r="F402" s="12"/>
      <c r="G402" s="12"/>
      <c r="H402" s="12"/>
      <c r="I402" s="12"/>
      <c r="J402" s="3"/>
      <c r="K402" s="5">
        <v>3</v>
      </c>
      <c r="L402" s="3"/>
      <c r="M402" s="23"/>
      <c r="N402" s="57"/>
    </row>
    <row r="403" spans="1:14" x14ac:dyDescent="0.55000000000000004">
      <c r="A403" s="3">
        <v>397</v>
      </c>
      <c r="B403" s="19">
        <v>397</v>
      </c>
      <c r="C403" s="3"/>
      <c r="D403" s="58"/>
      <c r="E403" s="58"/>
      <c r="F403" s="12"/>
      <c r="G403" s="12"/>
      <c r="H403" s="12"/>
      <c r="I403" s="12"/>
      <c r="J403" s="3"/>
      <c r="K403" s="5">
        <v>3</v>
      </c>
      <c r="L403" s="3"/>
      <c r="M403" s="23"/>
      <c r="N403" s="57"/>
    </row>
    <row r="404" spans="1:14" x14ac:dyDescent="0.55000000000000004">
      <c r="A404" s="3">
        <v>398</v>
      </c>
      <c r="B404" s="19">
        <v>398</v>
      </c>
      <c r="C404" s="3"/>
      <c r="D404" s="58"/>
      <c r="E404" s="58"/>
      <c r="F404" s="12"/>
      <c r="G404" s="12"/>
      <c r="H404" s="12"/>
      <c r="I404" s="12"/>
      <c r="J404" s="3"/>
      <c r="K404" s="5">
        <v>3</v>
      </c>
      <c r="L404" s="3"/>
      <c r="M404" s="23"/>
      <c r="N404" s="57"/>
    </row>
    <row r="405" spans="1:14" x14ac:dyDescent="0.55000000000000004">
      <c r="A405" s="3">
        <v>399</v>
      </c>
      <c r="B405" s="19">
        <v>399</v>
      </c>
      <c r="C405" s="3"/>
      <c r="D405" s="58"/>
      <c r="E405" s="58"/>
      <c r="F405" s="12"/>
      <c r="G405" s="12"/>
      <c r="H405" s="12"/>
      <c r="I405" s="12"/>
      <c r="J405" s="3"/>
      <c r="K405" s="5">
        <v>3</v>
      </c>
      <c r="L405" s="3"/>
      <c r="M405" s="23"/>
      <c r="N405" s="57"/>
    </row>
    <row r="406" spans="1:14" x14ac:dyDescent="0.55000000000000004">
      <c r="A406" s="3">
        <v>400</v>
      </c>
      <c r="B406" s="19">
        <v>400</v>
      </c>
      <c r="C406" s="3"/>
      <c r="D406" s="58"/>
      <c r="E406" s="58"/>
      <c r="F406" s="12"/>
      <c r="G406" s="12"/>
      <c r="H406" s="12"/>
      <c r="I406" s="12"/>
      <c r="J406" s="3"/>
      <c r="K406" s="5">
        <v>3</v>
      </c>
      <c r="L406" s="3"/>
      <c r="M406" s="23"/>
      <c r="N406" s="57"/>
    </row>
    <row r="407" spans="1:14" x14ac:dyDescent="0.55000000000000004">
      <c r="A407" s="3">
        <v>401</v>
      </c>
      <c r="B407" s="19">
        <v>401</v>
      </c>
      <c r="C407" s="3"/>
      <c r="D407" s="58"/>
      <c r="E407" s="58"/>
      <c r="F407" s="12"/>
      <c r="G407" s="12"/>
      <c r="H407" s="12"/>
      <c r="I407" s="12"/>
      <c r="J407" s="3"/>
      <c r="K407" s="5">
        <v>3</v>
      </c>
      <c r="L407" s="3"/>
      <c r="M407" s="23"/>
      <c r="N407" s="57"/>
    </row>
    <row r="408" spans="1:14" x14ac:dyDescent="0.55000000000000004">
      <c r="A408" s="3">
        <v>402</v>
      </c>
      <c r="B408" s="19">
        <v>402</v>
      </c>
      <c r="C408" s="3"/>
      <c r="D408" s="58"/>
      <c r="E408" s="58"/>
      <c r="F408" s="12"/>
      <c r="G408" s="12"/>
      <c r="H408" s="12"/>
      <c r="I408" s="12"/>
      <c r="J408" s="3"/>
      <c r="K408" s="5">
        <v>3</v>
      </c>
      <c r="L408" s="3"/>
      <c r="M408" s="23"/>
      <c r="N408" s="57"/>
    </row>
    <row r="409" spans="1:14" x14ac:dyDescent="0.55000000000000004">
      <c r="A409" s="3">
        <v>403</v>
      </c>
      <c r="B409" s="19">
        <v>403</v>
      </c>
      <c r="C409" s="3"/>
      <c r="D409" s="58"/>
      <c r="E409" s="58"/>
      <c r="F409" s="12"/>
      <c r="G409" s="12"/>
      <c r="H409" s="12"/>
      <c r="I409" s="12"/>
      <c r="J409" s="3"/>
      <c r="K409" s="5">
        <v>3</v>
      </c>
      <c r="L409" s="3"/>
      <c r="M409" s="23"/>
      <c r="N409" s="57"/>
    </row>
    <row r="410" spans="1:14" x14ac:dyDescent="0.55000000000000004">
      <c r="A410" s="3">
        <v>404</v>
      </c>
      <c r="B410" s="19">
        <v>404</v>
      </c>
      <c r="C410" s="3"/>
      <c r="D410" s="58"/>
      <c r="E410" s="58"/>
      <c r="F410" s="12"/>
      <c r="G410" s="12"/>
      <c r="H410" s="12"/>
      <c r="I410" s="12"/>
      <c r="J410" s="3"/>
      <c r="K410" s="5">
        <v>3</v>
      </c>
      <c r="L410" s="3"/>
      <c r="M410" s="23"/>
      <c r="N410" s="57"/>
    </row>
    <row r="411" spans="1:14" x14ac:dyDescent="0.55000000000000004">
      <c r="A411" s="3">
        <v>405</v>
      </c>
      <c r="B411" s="19">
        <v>405</v>
      </c>
      <c r="C411" s="3"/>
      <c r="D411" s="58"/>
      <c r="E411" s="58"/>
      <c r="F411" s="12"/>
      <c r="G411" s="12"/>
      <c r="H411" s="12"/>
      <c r="I411" s="12"/>
      <c r="J411" s="3"/>
      <c r="K411" s="5">
        <v>3</v>
      </c>
      <c r="L411" s="3"/>
      <c r="M411" s="23"/>
      <c r="N411" s="57"/>
    </row>
    <row r="412" spans="1:14" x14ac:dyDescent="0.55000000000000004">
      <c r="A412" s="3">
        <v>406</v>
      </c>
      <c r="B412" s="19">
        <v>406</v>
      </c>
      <c r="C412" s="3"/>
      <c r="D412" s="58"/>
      <c r="E412" s="58"/>
      <c r="F412" s="12"/>
      <c r="G412" s="12"/>
      <c r="H412" s="12"/>
      <c r="I412" s="12"/>
      <c r="J412" s="3"/>
      <c r="K412" s="5">
        <v>3</v>
      </c>
      <c r="L412" s="3"/>
      <c r="M412" s="23"/>
      <c r="N412" s="57"/>
    </row>
    <row r="413" spans="1:14" x14ac:dyDescent="0.55000000000000004">
      <c r="A413" s="3">
        <v>407</v>
      </c>
      <c r="B413" s="19">
        <v>407</v>
      </c>
      <c r="C413" s="3"/>
      <c r="D413" s="58"/>
      <c r="E413" s="58"/>
      <c r="F413" s="12"/>
      <c r="G413" s="12"/>
      <c r="H413" s="12"/>
      <c r="I413" s="12"/>
      <c r="J413" s="3"/>
      <c r="K413" s="5">
        <v>3</v>
      </c>
      <c r="L413" s="3"/>
      <c r="M413" s="23"/>
      <c r="N413" s="57"/>
    </row>
    <row r="414" spans="1:14" x14ac:dyDescent="0.55000000000000004">
      <c r="A414" s="3">
        <v>408</v>
      </c>
      <c r="B414" s="19">
        <v>408</v>
      </c>
      <c r="C414" s="3"/>
      <c r="D414" s="58"/>
      <c r="E414" s="58"/>
      <c r="F414" s="12"/>
      <c r="G414" s="12"/>
      <c r="H414" s="12"/>
      <c r="I414" s="12"/>
      <c r="J414" s="3"/>
      <c r="K414" s="5">
        <v>3</v>
      </c>
      <c r="L414" s="3"/>
      <c r="M414" s="23"/>
      <c r="N414" s="57"/>
    </row>
    <row r="415" spans="1:14" x14ac:dyDescent="0.55000000000000004">
      <c r="A415" s="3">
        <v>409</v>
      </c>
      <c r="B415" s="19">
        <v>409</v>
      </c>
      <c r="C415" s="3"/>
      <c r="D415" s="58"/>
      <c r="E415" s="58"/>
      <c r="F415" s="12"/>
      <c r="G415" s="12"/>
      <c r="H415" s="12"/>
      <c r="I415" s="12"/>
      <c r="J415" s="3"/>
      <c r="K415" s="5">
        <v>3</v>
      </c>
      <c r="L415" s="3"/>
      <c r="M415" s="23"/>
      <c r="N415" s="57"/>
    </row>
    <row r="416" spans="1:14" x14ac:dyDescent="0.55000000000000004">
      <c r="A416" s="3">
        <v>410</v>
      </c>
      <c r="B416" s="19">
        <v>410</v>
      </c>
      <c r="C416" s="3"/>
      <c r="D416" s="58"/>
      <c r="E416" s="58"/>
      <c r="F416" s="12"/>
      <c r="G416" s="12"/>
      <c r="H416" s="12"/>
      <c r="I416" s="12"/>
      <c r="J416" s="3"/>
      <c r="K416" s="5">
        <v>3</v>
      </c>
      <c r="L416" s="3"/>
      <c r="M416" s="23"/>
      <c r="N416" s="57"/>
    </row>
    <row r="417" spans="1:14" x14ac:dyDescent="0.55000000000000004">
      <c r="A417" s="3">
        <v>411</v>
      </c>
      <c r="B417" s="19">
        <v>411</v>
      </c>
      <c r="C417" s="3"/>
      <c r="D417" s="58"/>
      <c r="E417" s="58"/>
      <c r="F417" s="12"/>
      <c r="G417" s="12"/>
      <c r="H417" s="12"/>
      <c r="I417" s="12"/>
      <c r="J417" s="3"/>
      <c r="K417" s="5">
        <v>3</v>
      </c>
      <c r="L417" s="3"/>
      <c r="M417" s="23"/>
      <c r="N417" s="57"/>
    </row>
    <row r="418" spans="1:14" x14ac:dyDescent="0.55000000000000004">
      <c r="A418" s="3">
        <v>412</v>
      </c>
      <c r="B418" s="19">
        <v>412</v>
      </c>
      <c r="C418" s="3"/>
      <c r="D418" s="58"/>
      <c r="E418" s="58"/>
      <c r="F418" s="12"/>
      <c r="G418" s="12"/>
      <c r="H418" s="12"/>
      <c r="I418" s="12"/>
      <c r="J418" s="3"/>
      <c r="K418" s="5">
        <v>3</v>
      </c>
      <c r="L418" s="3"/>
      <c r="M418" s="23"/>
      <c r="N418" s="57"/>
    </row>
    <row r="419" spans="1:14" x14ac:dyDescent="0.55000000000000004">
      <c r="A419" s="3">
        <v>413</v>
      </c>
      <c r="B419" s="19">
        <v>413</v>
      </c>
      <c r="C419" s="3"/>
      <c r="D419" s="58"/>
      <c r="E419" s="58"/>
      <c r="F419" s="12"/>
      <c r="G419" s="12"/>
      <c r="H419" s="12"/>
      <c r="I419" s="12"/>
      <c r="J419" s="3"/>
      <c r="K419" s="5">
        <v>3</v>
      </c>
      <c r="L419" s="3"/>
      <c r="M419" s="23"/>
      <c r="N419" s="57"/>
    </row>
    <row r="420" spans="1:14" x14ac:dyDescent="0.55000000000000004">
      <c r="A420" s="3">
        <v>414</v>
      </c>
      <c r="B420" s="19">
        <v>414</v>
      </c>
      <c r="C420" s="3"/>
      <c r="D420" s="58"/>
      <c r="E420" s="58"/>
      <c r="F420" s="12"/>
      <c r="G420" s="12"/>
      <c r="H420" s="12"/>
      <c r="I420" s="12"/>
      <c r="J420" s="3"/>
      <c r="K420" s="5">
        <v>3</v>
      </c>
      <c r="L420" s="3"/>
      <c r="M420" s="23"/>
      <c r="N420" s="57"/>
    </row>
    <row r="421" spans="1:14" x14ac:dyDescent="0.55000000000000004">
      <c r="A421" s="3">
        <v>415</v>
      </c>
      <c r="B421" s="19">
        <v>415</v>
      </c>
      <c r="C421" s="3"/>
      <c r="D421" s="58"/>
      <c r="E421" s="58"/>
      <c r="F421" s="12"/>
      <c r="G421" s="12"/>
      <c r="H421" s="12"/>
      <c r="I421" s="12"/>
      <c r="J421" s="3"/>
      <c r="K421" s="5">
        <v>3</v>
      </c>
      <c r="L421" s="3"/>
      <c r="M421" s="23"/>
      <c r="N421" s="57"/>
    </row>
    <row r="422" spans="1:14" x14ac:dyDescent="0.55000000000000004">
      <c r="A422" s="3">
        <v>416</v>
      </c>
      <c r="B422" s="19">
        <v>416</v>
      </c>
      <c r="C422" s="3"/>
      <c r="D422" s="58"/>
      <c r="E422" s="58"/>
      <c r="F422" s="12"/>
      <c r="G422" s="12"/>
      <c r="H422" s="12"/>
      <c r="I422" s="12"/>
      <c r="J422" s="3"/>
      <c r="K422" s="5">
        <v>3</v>
      </c>
      <c r="L422" s="3"/>
      <c r="M422" s="23"/>
      <c r="N422" s="57"/>
    </row>
    <row r="423" spans="1:14" x14ac:dyDescent="0.55000000000000004">
      <c r="A423" s="3">
        <v>417</v>
      </c>
      <c r="B423" s="19">
        <v>417</v>
      </c>
      <c r="C423" s="3"/>
      <c r="D423" s="58"/>
      <c r="E423" s="58"/>
      <c r="F423" s="12"/>
      <c r="G423" s="12"/>
      <c r="H423" s="12"/>
      <c r="I423" s="12"/>
      <c r="J423" s="3"/>
      <c r="K423" s="5">
        <v>3</v>
      </c>
      <c r="L423" s="3"/>
      <c r="M423" s="23"/>
      <c r="N423" s="57"/>
    </row>
    <row r="424" spans="1:14" x14ac:dyDescent="0.55000000000000004">
      <c r="A424" s="3">
        <v>418</v>
      </c>
      <c r="B424" s="19">
        <v>418</v>
      </c>
      <c r="C424" s="3"/>
      <c r="D424" s="58"/>
      <c r="E424" s="58"/>
      <c r="F424" s="12"/>
      <c r="G424" s="12"/>
      <c r="H424" s="12"/>
      <c r="I424" s="12"/>
      <c r="J424" s="3"/>
      <c r="K424" s="5">
        <v>3</v>
      </c>
      <c r="L424" s="3"/>
      <c r="M424" s="23"/>
      <c r="N424" s="57"/>
    </row>
    <row r="425" spans="1:14" x14ac:dyDescent="0.55000000000000004">
      <c r="A425" s="3">
        <v>419</v>
      </c>
      <c r="B425" s="19">
        <v>419</v>
      </c>
      <c r="C425" s="3"/>
      <c r="D425" s="58"/>
      <c r="E425" s="58"/>
      <c r="F425" s="12"/>
      <c r="G425" s="12"/>
      <c r="H425" s="12"/>
      <c r="I425" s="12"/>
      <c r="J425" s="3"/>
      <c r="K425" s="5">
        <v>3</v>
      </c>
      <c r="L425" s="3"/>
      <c r="M425" s="23"/>
      <c r="N425" s="57"/>
    </row>
    <row r="426" spans="1:14" x14ac:dyDescent="0.55000000000000004">
      <c r="A426" s="3">
        <v>420</v>
      </c>
      <c r="B426" s="19">
        <v>420</v>
      </c>
      <c r="C426" s="3"/>
      <c r="D426" s="58"/>
      <c r="E426" s="58"/>
      <c r="F426" s="12"/>
      <c r="G426" s="12"/>
      <c r="H426" s="12"/>
      <c r="I426" s="12"/>
      <c r="J426" s="3"/>
      <c r="K426" s="5">
        <v>3</v>
      </c>
      <c r="L426" s="3"/>
      <c r="M426" s="23"/>
      <c r="N426" s="57"/>
    </row>
    <row r="427" spans="1:14" x14ac:dyDescent="0.55000000000000004">
      <c r="A427" s="3">
        <v>421</v>
      </c>
      <c r="B427" s="19">
        <v>421</v>
      </c>
      <c r="C427" s="3"/>
      <c r="D427" s="58"/>
      <c r="E427" s="58"/>
      <c r="F427" s="12"/>
      <c r="G427" s="12"/>
      <c r="H427" s="12"/>
      <c r="I427" s="12"/>
      <c r="J427" s="3"/>
      <c r="K427" s="5">
        <v>3</v>
      </c>
      <c r="L427" s="3"/>
      <c r="M427" s="23"/>
      <c r="N427" s="57"/>
    </row>
    <row r="428" spans="1:14" x14ac:dyDescent="0.55000000000000004">
      <c r="A428" s="3">
        <v>422</v>
      </c>
      <c r="B428" s="19">
        <v>422</v>
      </c>
      <c r="C428" s="3"/>
      <c r="D428" s="58"/>
      <c r="E428" s="58"/>
      <c r="F428" s="12"/>
      <c r="G428" s="12"/>
      <c r="H428" s="12"/>
      <c r="I428" s="12"/>
      <c r="J428" s="3"/>
      <c r="K428" s="5">
        <v>3</v>
      </c>
      <c r="L428" s="3"/>
      <c r="M428" s="23"/>
      <c r="N428" s="57"/>
    </row>
    <row r="429" spans="1:14" x14ac:dyDescent="0.55000000000000004">
      <c r="A429" s="3">
        <v>423</v>
      </c>
      <c r="B429" s="19">
        <v>423</v>
      </c>
      <c r="C429" s="3"/>
      <c r="D429" s="58"/>
      <c r="E429" s="58"/>
      <c r="F429" s="12"/>
      <c r="G429" s="12"/>
      <c r="H429" s="12"/>
      <c r="I429" s="12"/>
      <c r="J429" s="3"/>
      <c r="K429" s="5">
        <v>3</v>
      </c>
      <c r="L429" s="3"/>
      <c r="M429" s="23"/>
      <c r="N429" s="57"/>
    </row>
    <row r="430" spans="1:14" x14ac:dyDescent="0.55000000000000004">
      <c r="A430" s="3">
        <v>424</v>
      </c>
      <c r="B430" s="19">
        <v>424</v>
      </c>
      <c r="C430" s="3"/>
      <c r="D430" s="58"/>
      <c r="E430" s="58"/>
      <c r="F430" s="12"/>
      <c r="G430" s="12"/>
      <c r="H430" s="12"/>
      <c r="I430" s="12"/>
      <c r="J430" s="3"/>
      <c r="K430" s="5">
        <v>3</v>
      </c>
      <c r="L430" s="3"/>
      <c r="M430" s="23"/>
      <c r="N430" s="57"/>
    </row>
    <row r="431" spans="1:14" x14ac:dyDescent="0.55000000000000004">
      <c r="A431" s="3">
        <v>425</v>
      </c>
      <c r="B431" s="19">
        <v>425</v>
      </c>
      <c r="C431" s="3"/>
      <c r="D431" s="58"/>
      <c r="E431" s="58"/>
      <c r="F431" s="12"/>
      <c r="G431" s="12"/>
      <c r="H431" s="12"/>
      <c r="I431" s="12"/>
      <c r="J431" s="3"/>
      <c r="K431" s="5">
        <v>3</v>
      </c>
      <c r="L431" s="3"/>
      <c r="M431" s="23"/>
      <c r="N431" s="57"/>
    </row>
    <row r="432" spans="1:14" x14ac:dyDescent="0.55000000000000004">
      <c r="A432" s="3">
        <v>426</v>
      </c>
      <c r="B432" s="19">
        <v>426</v>
      </c>
      <c r="C432" s="3"/>
      <c r="D432" s="58"/>
      <c r="E432" s="58"/>
      <c r="F432" s="12"/>
      <c r="G432" s="12"/>
      <c r="H432" s="12"/>
      <c r="I432" s="12"/>
      <c r="J432" s="3"/>
      <c r="K432" s="5">
        <v>3</v>
      </c>
      <c r="L432" s="3"/>
      <c r="M432" s="23"/>
      <c r="N432" s="57"/>
    </row>
    <row r="433" spans="1:14" x14ac:dyDescent="0.55000000000000004">
      <c r="A433" s="3">
        <v>427</v>
      </c>
      <c r="B433" s="19">
        <v>427</v>
      </c>
      <c r="C433" s="3"/>
      <c r="D433" s="58"/>
      <c r="E433" s="58"/>
      <c r="F433" s="12"/>
      <c r="G433" s="12"/>
      <c r="H433" s="12"/>
      <c r="I433" s="12"/>
      <c r="J433" s="3"/>
      <c r="K433" s="5">
        <v>3</v>
      </c>
      <c r="L433" s="3"/>
      <c r="M433" s="23"/>
      <c r="N433" s="57"/>
    </row>
    <row r="434" spans="1:14" x14ac:dyDescent="0.55000000000000004">
      <c r="A434" s="3">
        <v>428</v>
      </c>
      <c r="B434" s="19">
        <v>428</v>
      </c>
      <c r="C434" s="3"/>
      <c r="D434" s="58"/>
      <c r="E434" s="58"/>
      <c r="F434" s="12"/>
      <c r="G434" s="12"/>
      <c r="H434" s="12"/>
      <c r="I434" s="12"/>
      <c r="J434" s="3"/>
      <c r="K434" s="5">
        <v>3</v>
      </c>
      <c r="L434" s="3"/>
      <c r="M434" s="23"/>
      <c r="N434" s="57"/>
    </row>
    <row r="435" spans="1:14" x14ac:dyDescent="0.55000000000000004">
      <c r="A435" s="3">
        <v>429</v>
      </c>
      <c r="B435" s="19">
        <v>429</v>
      </c>
      <c r="C435" s="3"/>
      <c r="D435" s="58"/>
      <c r="E435" s="58"/>
      <c r="F435" s="12"/>
      <c r="G435" s="12"/>
      <c r="H435" s="12"/>
      <c r="I435" s="12"/>
      <c r="J435" s="3"/>
      <c r="K435" s="5">
        <v>3</v>
      </c>
      <c r="L435" s="3"/>
      <c r="M435" s="23"/>
      <c r="N435" s="57"/>
    </row>
    <row r="436" spans="1:14" x14ac:dyDescent="0.55000000000000004">
      <c r="A436" s="3">
        <v>430</v>
      </c>
      <c r="B436" s="19">
        <v>430</v>
      </c>
      <c r="C436" s="3"/>
      <c r="D436" s="58"/>
      <c r="E436" s="58"/>
      <c r="F436" s="12"/>
      <c r="G436" s="12"/>
      <c r="H436" s="12"/>
      <c r="I436" s="12"/>
      <c r="J436" s="3"/>
      <c r="K436" s="5">
        <v>3</v>
      </c>
      <c r="L436" s="3"/>
      <c r="M436" s="23"/>
      <c r="N436" s="57"/>
    </row>
    <row r="437" spans="1:14" x14ac:dyDescent="0.55000000000000004">
      <c r="A437" s="3">
        <v>431</v>
      </c>
      <c r="B437" s="19">
        <v>431</v>
      </c>
      <c r="C437" s="3"/>
      <c r="D437" s="58"/>
      <c r="E437" s="58"/>
      <c r="F437" s="12"/>
      <c r="G437" s="12"/>
      <c r="H437" s="12"/>
      <c r="I437" s="12"/>
      <c r="J437" s="3"/>
      <c r="K437" s="5">
        <v>3</v>
      </c>
      <c r="L437" s="3"/>
      <c r="M437" s="23"/>
      <c r="N437" s="57"/>
    </row>
    <row r="438" spans="1:14" x14ac:dyDescent="0.55000000000000004">
      <c r="A438" s="3">
        <v>432</v>
      </c>
      <c r="B438" s="19">
        <v>432</v>
      </c>
      <c r="C438" s="3"/>
      <c r="D438" s="58"/>
      <c r="E438" s="58"/>
      <c r="F438" s="12"/>
      <c r="G438" s="12"/>
      <c r="H438" s="12"/>
      <c r="I438" s="12"/>
      <c r="J438" s="3"/>
      <c r="K438" s="5">
        <v>3</v>
      </c>
      <c r="L438" s="3"/>
      <c r="M438" s="23"/>
      <c r="N438" s="57"/>
    </row>
    <row r="439" spans="1:14" x14ac:dyDescent="0.55000000000000004">
      <c r="A439" s="3">
        <v>433</v>
      </c>
      <c r="B439" s="19">
        <v>433</v>
      </c>
      <c r="C439" s="3"/>
      <c r="D439" s="58"/>
      <c r="E439" s="58"/>
      <c r="F439" s="12"/>
      <c r="G439" s="12"/>
      <c r="H439" s="12"/>
      <c r="I439" s="12"/>
      <c r="J439" s="3"/>
      <c r="K439" s="5">
        <v>3</v>
      </c>
      <c r="L439" s="3"/>
      <c r="M439" s="23"/>
      <c r="N439" s="57"/>
    </row>
    <row r="440" spans="1:14" x14ac:dyDescent="0.55000000000000004">
      <c r="A440" s="3">
        <v>434</v>
      </c>
      <c r="B440" s="19">
        <v>434</v>
      </c>
      <c r="C440" s="3"/>
      <c r="D440" s="58"/>
      <c r="E440" s="58"/>
      <c r="F440" s="12"/>
      <c r="G440" s="12"/>
      <c r="H440" s="12"/>
      <c r="I440" s="12"/>
      <c r="J440" s="3"/>
      <c r="K440" s="5">
        <v>3</v>
      </c>
      <c r="L440" s="3"/>
      <c r="M440" s="23"/>
      <c r="N440" s="57"/>
    </row>
    <row r="441" spans="1:14" x14ac:dyDescent="0.55000000000000004">
      <c r="A441" s="3">
        <v>435</v>
      </c>
      <c r="B441" s="19">
        <v>435</v>
      </c>
      <c r="C441" s="3"/>
      <c r="D441" s="58"/>
      <c r="E441" s="58"/>
      <c r="F441" s="12"/>
      <c r="G441" s="12"/>
      <c r="H441" s="12"/>
      <c r="I441" s="12"/>
      <c r="J441" s="3"/>
      <c r="K441" s="5">
        <v>3</v>
      </c>
      <c r="L441" s="3"/>
      <c r="M441" s="23"/>
      <c r="N441" s="57"/>
    </row>
    <row r="442" spans="1:14" x14ac:dyDescent="0.55000000000000004">
      <c r="A442" s="3">
        <v>436</v>
      </c>
      <c r="B442" s="19">
        <v>436</v>
      </c>
      <c r="C442" s="3"/>
      <c r="D442" s="58"/>
      <c r="E442" s="58"/>
      <c r="F442" s="12"/>
      <c r="G442" s="12"/>
      <c r="H442" s="12"/>
      <c r="I442" s="12"/>
      <c r="J442" s="3"/>
      <c r="K442" s="5">
        <v>3</v>
      </c>
      <c r="L442" s="3"/>
      <c r="M442" s="23"/>
      <c r="N442" s="57"/>
    </row>
    <row r="443" spans="1:14" x14ac:dyDescent="0.55000000000000004">
      <c r="A443" s="3">
        <v>437</v>
      </c>
      <c r="B443" s="19">
        <v>437</v>
      </c>
      <c r="C443" s="3"/>
      <c r="D443" s="58"/>
      <c r="E443" s="58"/>
      <c r="F443" s="12"/>
      <c r="G443" s="12"/>
      <c r="H443" s="12"/>
      <c r="I443" s="12"/>
      <c r="J443" s="3"/>
      <c r="K443" s="5">
        <v>3</v>
      </c>
      <c r="L443" s="3"/>
      <c r="M443" s="23"/>
      <c r="N443" s="57"/>
    </row>
    <row r="444" spans="1:14" x14ac:dyDescent="0.55000000000000004">
      <c r="A444" s="3">
        <v>438</v>
      </c>
      <c r="B444" s="19">
        <v>438</v>
      </c>
      <c r="C444" s="3"/>
      <c r="D444" s="58"/>
      <c r="E444" s="58"/>
      <c r="F444" s="12"/>
      <c r="G444" s="12"/>
      <c r="H444" s="12"/>
      <c r="I444" s="12"/>
      <c r="J444" s="3"/>
      <c r="K444" s="5">
        <v>3</v>
      </c>
      <c r="L444" s="3"/>
      <c r="M444" s="23"/>
      <c r="N444" s="57"/>
    </row>
    <row r="445" spans="1:14" x14ac:dyDescent="0.55000000000000004">
      <c r="A445" s="3">
        <v>439</v>
      </c>
      <c r="B445" s="19">
        <v>439</v>
      </c>
      <c r="C445" s="3"/>
      <c r="D445" s="58"/>
      <c r="E445" s="58"/>
      <c r="F445" s="12"/>
      <c r="G445" s="12"/>
      <c r="H445" s="12"/>
      <c r="I445" s="12"/>
      <c r="J445" s="3"/>
      <c r="K445" s="5">
        <v>3</v>
      </c>
      <c r="L445" s="3"/>
      <c r="M445" s="23"/>
      <c r="N445" s="57"/>
    </row>
    <row r="446" spans="1:14" x14ac:dyDescent="0.55000000000000004">
      <c r="A446" s="3">
        <v>440</v>
      </c>
      <c r="B446" s="19">
        <v>440</v>
      </c>
      <c r="C446" s="3"/>
      <c r="D446" s="58"/>
      <c r="E446" s="58"/>
      <c r="F446" s="12"/>
      <c r="G446" s="12"/>
      <c r="H446" s="12"/>
      <c r="I446" s="12"/>
      <c r="J446" s="3"/>
      <c r="K446" s="5">
        <v>3</v>
      </c>
      <c r="L446" s="3"/>
      <c r="M446" s="23"/>
      <c r="N446" s="57"/>
    </row>
    <row r="447" spans="1:14" x14ac:dyDescent="0.55000000000000004">
      <c r="A447" s="3">
        <v>441</v>
      </c>
      <c r="B447" s="19">
        <v>441</v>
      </c>
      <c r="C447" s="3"/>
      <c r="D447" s="58"/>
      <c r="E447" s="58"/>
      <c r="F447" s="12"/>
      <c r="G447" s="12"/>
      <c r="H447" s="12"/>
      <c r="I447" s="12"/>
      <c r="J447" s="3"/>
      <c r="K447" s="5">
        <v>3</v>
      </c>
      <c r="L447" s="3"/>
      <c r="M447" s="23"/>
      <c r="N447" s="57"/>
    </row>
    <row r="448" spans="1:14" x14ac:dyDescent="0.55000000000000004">
      <c r="A448" s="3">
        <v>442</v>
      </c>
      <c r="B448" s="19">
        <v>442</v>
      </c>
      <c r="C448" s="3"/>
      <c r="D448" s="58"/>
      <c r="E448" s="58"/>
      <c r="F448" s="12"/>
      <c r="G448" s="12"/>
      <c r="H448" s="12"/>
      <c r="I448" s="12"/>
      <c r="J448" s="3"/>
      <c r="K448" s="5">
        <v>3</v>
      </c>
      <c r="L448" s="3"/>
      <c r="M448" s="23"/>
      <c r="N448" s="57"/>
    </row>
    <row r="449" spans="1:14" x14ac:dyDescent="0.55000000000000004">
      <c r="A449" s="3">
        <v>443</v>
      </c>
      <c r="B449" s="19">
        <v>443</v>
      </c>
      <c r="C449" s="3"/>
      <c r="D449" s="58"/>
      <c r="E449" s="58"/>
      <c r="F449" s="12"/>
      <c r="G449" s="12"/>
      <c r="H449" s="12"/>
      <c r="I449" s="12"/>
      <c r="J449" s="3"/>
      <c r="K449" s="5">
        <v>3</v>
      </c>
      <c r="L449" s="3"/>
      <c r="M449" s="23"/>
      <c r="N449" s="57"/>
    </row>
    <row r="450" spans="1:14" x14ac:dyDescent="0.55000000000000004">
      <c r="A450" s="3">
        <v>444</v>
      </c>
      <c r="B450" s="19">
        <v>444</v>
      </c>
      <c r="C450" s="3"/>
      <c r="D450" s="58"/>
      <c r="E450" s="58"/>
      <c r="F450" s="12"/>
      <c r="G450" s="12"/>
      <c r="H450" s="12"/>
      <c r="I450" s="12"/>
      <c r="J450" s="3"/>
      <c r="K450" s="5">
        <v>3</v>
      </c>
      <c r="L450" s="3"/>
      <c r="M450" s="23"/>
      <c r="N450" s="57"/>
    </row>
    <row r="451" spans="1:14" x14ac:dyDescent="0.55000000000000004">
      <c r="A451" s="3">
        <v>445</v>
      </c>
      <c r="B451" s="19">
        <v>445</v>
      </c>
      <c r="C451" s="3"/>
      <c r="D451" s="58"/>
      <c r="E451" s="58"/>
      <c r="F451" s="12"/>
      <c r="G451" s="12"/>
      <c r="H451" s="12"/>
      <c r="I451" s="12"/>
      <c r="J451" s="3"/>
      <c r="K451" s="5">
        <v>3</v>
      </c>
      <c r="L451" s="3"/>
      <c r="M451" s="23"/>
      <c r="N451" s="57"/>
    </row>
    <row r="452" spans="1:14" x14ac:dyDescent="0.55000000000000004">
      <c r="A452" s="3">
        <v>446</v>
      </c>
      <c r="B452" s="19">
        <v>446</v>
      </c>
      <c r="C452" s="3"/>
      <c r="D452" s="58"/>
      <c r="E452" s="58"/>
      <c r="F452" s="12"/>
      <c r="G452" s="12"/>
      <c r="H452" s="12"/>
      <c r="I452" s="12"/>
      <c r="J452" s="3"/>
      <c r="K452" s="5">
        <v>3</v>
      </c>
      <c r="L452" s="3"/>
      <c r="M452" s="23"/>
      <c r="N452" s="57"/>
    </row>
    <row r="453" spans="1:14" x14ac:dyDescent="0.55000000000000004">
      <c r="A453" s="3">
        <v>447</v>
      </c>
      <c r="B453" s="19">
        <v>447</v>
      </c>
      <c r="C453" s="3"/>
      <c r="D453" s="58"/>
      <c r="E453" s="58"/>
      <c r="F453" s="12"/>
      <c r="G453" s="12"/>
      <c r="H453" s="12"/>
      <c r="I453" s="12"/>
      <c r="J453" s="3"/>
      <c r="K453" s="5">
        <v>3</v>
      </c>
      <c r="L453" s="3"/>
      <c r="M453" s="23"/>
      <c r="N453" s="57"/>
    </row>
    <row r="454" spans="1:14" x14ac:dyDescent="0.55000000000000004">
      <c r="A454" s="3">
        <v>448</v>
      </c>
      <c r="B454" s="19">
        <v>448</v>
      </c>
      <c r="C454" s="3"/>
      <c r="D454" s="58"/>
      <c r="E454" s="58"/>
      <c r="F454" s="12"/>
      <c r="G454" s="12"/>
      <c r="H454" s="12"/>
      <c r="I454" s="12"/>
      <c r="J454" s="3"/>
      <c r="K454" s="5">
        <v>3</v>
      </c>
      <c r="L454" s="3"/>
      <c r="M454" s="23"/>
      <c r="N454" s="57"/>
    </row>
    <row r="455" spans="1:14" x14ac:dyDescent="0.55000000000000004">
      <c r="A455" s="3">
        <v>449</v>
      </c>
      <c r="B455" s="19">
        <v>449</v>
      </c>
      <c r="C455" s="3"/>
      <c r="D455" s="58"/>
      <c r="E455" s="58"/>
      <c r="F455" s="12"/>
      <c r="G455" s="12"/>
      <c r="H455" s="12"/>
      <c r="I455" s="12"/>
      <c r="J455" s="3"/>
      <c r="K455" s="5">
        <v>3</v>
      </c>
      <c r="L455" s="3"/>
      <c r="M455" s="23"/>
      <c r="N455" s="57"/>
    </row>
    <row r="456" spans="1:14" x14ac:dyDescent="0.55000000000000004">
      <c r="A456" s="3">
        <v>450</v>
      </c>
      <c r="B456" s="19">
        <v>450</v>
      </c>
      <c r="C456" s="3"/>
      <c r="D456" s="58"/>
      <c r="E456" s="58"/>
      <c r="F456" s="12"/>
      <c r="G456" s="12"/>
      <c r="H456" s="12"/>
      <c r="I456" s="12"/>
      <c r="J456" s="3"/>
      <c r="K456" s="5">
        <v>3</v>
      </c>
      <c r="L456" s="3"/>
      <c r="M456" s="23"/>
      <c r="N456" s="57"/>
    </row>
    <row r="457" spans="1:14" x14ac:dyDescent="0.55000000000000004">
      <c r="A457" s="3">
        <v>451</v>
      </c>
      <c r="B457" s="19">
        <v>451</v>
      </c>
      <c r="C457" s="3"/>
      <c r="D457" s="58"/>
      <c r="E457" s="58"/>
      <c r="F457" s="12"/>
      <c r="G457" s="12"/>
      <c r="H457" s="12"/>
      <c r="I457" s="12"/>
      <c r="J457" s="3"/>
      <c r="K457" s="5">
        <v>3</v>
      </c>
      <c r="L457" s="3"/>
      <c r="M457" s="23"/>
      <c r="N457" s="57"/>
    </row>
    <row r="458" spans="1:14" x14ac:dyDescent="0.55000000000000004">
      <c r="A458" s="3">
        <v>452</v>
      </c>
      <c r="B458" s="19">
        <v>452</v>
      </c>
      <c r="C458" s="3"/>
      <c r="D458" s="58"/>
      <c r="E458" s="58"/>
      <c r="F458" s="12"/>
      <c r="G458" s="12"/>
      <c r="H458" s="12"/>
      <c r="I458" s="12"/>
      <c r="J458" s="3"/>
      <c r="K458" s="5">
        <v>3</v>
      </c>
      <c r="L458" s="3"/>
      <c r="M458" s="23"/>
      <c r="N458" s="57"/>
    </row>
    <row r="459" spans="1:14" x14ac:dyDescent="0.55000000000000004">
      <c r="A459" s="3">
        <v>453</v>
      </c>
      <c r="B459" s="19">
        <v>453</v>
      </c>
      <c r="C459" s="3"/>
      <c r="D459" s="58"/>
      <c r="E459" s="58"/>
      <c r="F459" s="12"/>
      <c r="G459" s="12"/>
      <c r="H459" s="12"/>
      <c r="I459" s="12"/>
      <c r="J459" s="3"/>
      <c r="K459" s="5">
        <v>3</v>
      </c>
      <c r="L459" s="3"/>
      <c r="M459" s="23"/>
      <c r="N459" s="57"/>
    </row>
    <row r="460" spans="1:14" x14ac:dyDescent="0.55000000000000004">
      <c r="A460" s="3">
        <v>454</v>
      </c>
      <c r="B460" s="19">
        <v>454</v>
      </c>
      <c r="C460" s="3"/>
      <c r="D460" s="58"/>
      <c r="E460" s="58"/>
      <c r="F460" s="12"/>
      <c r="G460" s="12"/>
      <c r="H460" s="12"/>
      <c r="I460" s="12"/>
      <c r="J460" s="3"/>
      <c r="K460" s="5">
        <v>3</v>
      </c>
      <c r="L460" s="3"/>
      <c r="M460" s="23"/>
      <c r="N460" s="57"/>
    </row>
    <row r="461" spans="1:14" x14ac:dyDescent="0.55000000000000004">
      <c r="A461" s="3">
        <v>455</v>
      </c>
      <c r="B461" s="19">
        <v>455</v>
      </c>
      <c r="C461" s="3"/>
      <c r="D461" s="58"/>
      <c r="E461" s="58"/>
      <c r="F461" s="12"/>
      <c r="G461" s="12"/>
      <c r="H461" s="12"/>
      <c r="I461" s="12"/>
      <c r="J461" s="3"/>
      <c r="K461" s="5">
        <v>3</v>
      </c>
      <c r="L461" s="3"/>
      <c r="M461" s="23"/>
      <c r="N461" s="57"/>
    </row>
    <row r="462" spans="1:14" x14ac:dyDescent="0.55000000000000004">
      <c r="A462" s="3">
        <v>456</v>
      </c>
      <c r="B462" s="19">
        <v>456</v>
      </c>
      <c r="C462" s="3"/>
      <c r="D462" s="58"/>
      <c r="E462" s="58"/>
      <c r="F462" s="12"/>
      <c r="G462" s="12"/>
      <c r="H462" s="12"/>
      <c r="I462" s="12"/>
      <c r="J462" s="3"/>
      <c r="K462" s="5">
        <v>3</v>
      </c>
      <c r="L462" s="3"/>
      <c r="M462" s="23"/>
      <c r="N462" s="57"/>
    </row>
    <row r="463" spans="1:14" x14ac:dyDescent="0.55000000000000004">
      <c r="A463" s="3">
        <v>457</v>
      </c>
      <c r="B463" s="19">
        <v>457</v>
      </c>
      <c r="C463" s="3"/>
      <c r="D463" s="58"/>
      <c r="E463" s="58"/>
      <c r="F463" s="12"/>
      <c r="G463" s="12"/>
      <c r="H463" s="12"/>
      <c r="I463" s="12"/>
      <c r="J463" s="3"/>
      <c r="K463" s="5">
        <v>3</v>
      </c>
      <c r="L463" s="3"/>
      <c r="M463" s="23"/>
      <c r="N463" s="57"/>
    </row>
    <row r="464" spans="1:14" x14ac:dyDescent="0.55000000000000004">
      <c r="A464" s="3">
        <v>458</v>
      </c>
      <c r="B464" s="19">
        <v>458</v>
      </c>
      <c r="C464" s="3"/>
      <c r="D464" s="58"/>
      <c r="E464" s="58"/>
      <c r="F464" s="12"/>
      <c r="G464" s="12"/>
      <c r="H464" s="12"/>
      <c r="I464" s="12"/>
      <c r="J464" s="3"/>
      <c r="K464" s="5">
        <v>3</v>
      </c>
      <c r="L464" s="3"/>
      <c r="M464" s="23"/>
      <c r="N464" s="57"/>
    </row>
    <row r="465" spans="1:14" x14ac:dyDescent="0.55000000000000004">
      <c r="A465" s="3">
        <v>459</v>
      </c>
      <c r="B465" s="19">
        <v>459</v>
      </c>
      <c r="C465" s="3"/>
      <c r="D465" s="58"/>
      <c r="E465" s="58"/>
      <c r="F465" s="12"/>
      <c r="G465" s="12"/>
      <c r="H465" s="12"/>
      <c r="I465" s="12"/>
      <c r="J465" s="3"/>
      <c r="K465" s="5">
        <v>3</v>
      </c>
      <c r="L465" s="3"/>
      <c r="M465" s="23"/>
      <c r="N465" s="57"/>
    </row>
    <row r="466" spans="1:14" x14ac:dyDescent="0.55000000000000004">
      <c r="A466" s="3">
        <v>460</v>
      </c>
      <c r="B466" s="19">
        <v>460</v>
      </c>
      <c r="C466" s="3"/>
      <c r="D466" s="58"/>
      <c r="E466" s="58"/>
      <c r="F466" s="12"/>
      <c r="G466" s="12"/>
      <c r="H466" s="12"/>
      <c r="I466" s="12"/>
      <c r="J466" s="3"/>
      <c r="K466" s="5">
        <v>3</v>
      </c>
      <c r="L466" s="3"/>
      <c r="M466" s="23"/>
      <c r="N466" s="57"/>
    </row>
    <row r="467" spans="1:14" x14ac:dyDescent="0.55000000000000004">
      <c r="A467" s="3">
        <v>461</v>
      </c>
      <c r="B467" s="19">
        <v>461</v>
      </c>
      <c r="C467" s="3"/>
      <c r="D467" s="58"/>
      <c r="E467" s="58"/>
      <c r="F467" s="12"/>
      <c r="G467" s="12"/>
      <c r="H467" s="12"/>
      <c r="I467" s="12"/>
      <c r="J467" s="3"/>
      <c r="K467" s="5">
        <v>3</v>
      </c>
      <c r="L467" s="3"/>
      <c r="M467" s="23"/>
      <c r="N467" s="57"/>
    </row>
    <row r="468" spans="1:14" x14ac:dyDescent="0.55000000000000004">
      <c r="A468" s="3">
        <v>462</v>
      </c>
      <c r="B468" s="19">
        <v>462</v>
      </c>
      <c r="C468" s="3"/>
      <c r="D468" s="58"/>
      <c r="E468" s="58"/>
      <c r="F468" s="12"/>
      <c r="G468" s="12"/>
      <c r="H468" s="12"/>
      <c r="I468" s="12"/>
      <c r="J468" s="3"/>
      <c r="K468" s="5">
        <v>3</v>
      </c>
      <c r="L468" s="3"/>
      <c r="M468" s="23"/>
      <c r="N468" s="57"/>
    </row>
    <row r="469" spans="1:14" x14ac:dyDescent="0.55000000000000004">
      <c r="A469" s="3">
        <v>463</v>
      </c>
      <c r="B469" s="19">
        <v>463</v>
      </c>
      <c r="C469" s="3"/>
      <c r="D469" s="58"/>
      <c r="E469" s="58"/>
      <c r="F469" s="12"/>
      <c r="G469" s="12"/>
      <c r="H469" s="12"/>
      <c r="I469" s="12"/>
      <c r="J469" s="3"/>
      <c r="K469" s="5">
        <v>3</v>
      </c>
      <c r="L469" s="3"/>
      <c r="M469" s="23"/>
      <c r="N469" s="57"/>
    </row>
    <row r="470" spans="1:14" x14ac:dyDescent="0.55000000000000004">
      <c r="A470" s="3">
        <v>464</v>
      </c>
      <c r="B470" s="19">
        <v>464</v>
      </c>
      <c r="C470" s="3"/>
      <c r="D470" s="58"/>
      <c r="E470" s="58"/>
      <c r="F470" s="12"/>
      <c r="G470" s="12"/>
      <c r="H470" s="12"/>
      <c r="I470" s="12"/>
      <c r="J470" s="3"/>
      <c r="K470" s="5">
        <v>3</v>
      </c>
      <c r="L470" s="3"/>
      <c r="M470" s="23"/>
      <c r="N470" s="57"/>
    </row>
    <row r="471" spans="1:14" x14ac:dyDescent="0.55000000000000004">
      <c r="A471" s="3">
        <v>465</v>
      </c>
      <c r="B471" s="19">
        <v>465</v>
      </c>
      <c r="C471" s="3"/>
      <c r="D471" s="58"/>
      <c r="E471" s="58"/>
      <c r="F471" s="12"/>
      <c r="G471" s="12"/>
      <c r="H471" s="12"/>
      <c r="I471" s="12"/>
      <c r="J471" s="3"/>
      <c r="K471" s="5">
        <v>3</v>
      </c>
      <c r="L471" s="3"/>
      <c r="M471" s="23"/>
      <c r="N471" s="57"/>
    </row>
    <row r="472" spans="1:14" x14ac:dyDescent="0.55000000000000004">
      <c r="A472" s="3">
        <v>466</v>
      </c>
      <c r="B472" s="19">
        <v>466</v>
      </c>
      <c r="C472" s="3"/>
      <c r="D472" s="58"/>
      <c r="E472" s="58"/>
      <c r="F472" s="12"/>
      <c r="G472" s="12"/>
      <c r="H472" s="12"/>
      <c r="I472" s="12"/>
      <c r="J472" s="3"/>
      <c r="K472" s="5">
        <v>3</v>
      </c>
      <c r="L472" s="3"/>
      <c r="M472" s="23"/>
      <c r="N472" s="57"/>
    </row>
    <row r="473" spans="1:14" x14ac:dyDescent="0.55000000000000004">
      <c r="A473" s="3">
        <v>467</v>
      </c>
      <c r="B473" s="19">
        <v>467</v>
      </c>
      <c r="C473" s="3"/>
      <c r="D473" s="58"/>
      <c r="E473" s="58"/>
      <c r="F473" s="12"/>
      <c r="G473" s="12"/>
      <c r="H473" s="12"/>
      <c r="I473" s="12"/>
      <c r="J473" s="3"/>
      <c r="K473" s="5">
        <v>3</v>
      </c>
      <c r="L473" s="3"/>
      <c r="M473" s="23"/>
      <c r="N473" s="57"/>
    </row>
    <row r="474" spans="1:14" x14ac:dyDescent="0.55000000000000004">
      <c r="A474" s="3">
        <v>468</v>
      </c>
      <c r="B474" s="19">
        <v>468</v>
      </c>
      <c r="C474" s="3"/>
      <c r="D474" s="58"/>
      <c r="E474" s="58"/>
      <c r="F474" s="12"/>
      <c r="G474" s="12"/>
      <c r="H474" s="12"/>
      <c r="I474" s="12"/>
      <c r="J474" s="3"/>
      <c r="K474" s="5">
        <v>3</v>
      </c>
      <c r="L474" s="3"/>
      <c r="M474" s="23"/>
      <c r="N474" s="57"/>
    </row>
    <row r="475" spans="1:14" x14ac:dyDescent="0.55000000000000004">
      <c r="A475" s="3">
        <v>469</v>
      </c>
      <c r="B475" s="19">
        <v>469</v>
      </c>
      <c r="C475" s="3"/>
      <c r="D475" s="58"/>
      <c r="E475" s="58"/>
      <c r="F475" s="12"/>
      <c r="G475" s="12"/>
      <c r="H475" s="12"/>
      <c r="I475" s="12"/>
      <c r="J475" s="3"/>
      <c r="K475" s="5">
        <v>3</v>
      </c>
      <c r="L475" s="3"/>
      <c r="M475" s="23"/>
      <c r="N475" s="57"/>
    </row>
    <row r="476" spans="1:14" x14ac:dyDescent="0.55000000000000004">
      <c r="A476" s="3">
        <v>470</v>
      </c>
      <c r="B476" s="19">
        <v>470</v>
      </c>
      <c r="C476" s="3"/>
      <c r="D476" s="58"/>
      <c r="E476" s="58"/>
      <c r="F476" s="12"/>
      <c r="G476" s="12"/>
      <c r="H476" s="12"/>
      <c r="I476" s="12"/>
      <c r="J476" s="3"/>
      <c r="K476" s="5">
        <v>3</v>
      </c>
      <c r="L476" s="3"/>
      <c r="M476" s="23"/>
      <c r="N476" s="57"/>
    </row>
    <row r="477" spans="1:14" x14ac:dyDescent="0.55000000000000004">
      <c r="A477" s="3">
        <v>471</v>
      </c>
      <c r="B477" s="19">
        <v>471</v>
      </c>
      <c r="C477" s="3"/>
      <c r="D477" s="58"/>
      <c r="E477" s="58"/>
      <c r="F477" s="12"/>
      <c r="G477" s="12"/>
      <c r="H477" s="12"/>
      <c r="I477" s="12"/>
      <c r="J477" s="3"/>
      <c r="K477" s="5">
        <v>3</v>
      </c>
      <c r="L477" s="3"/>
      <c r="M477" s="23"/>
      <c r="N477" s="57"/>
    </row>
    <row r="478" spans="1:14" x14ac:dyDescent="0.55000000000000004">
      <c r="A478" s="3">
        <v>472</v>
      </c>
      <c r="B478" s="19">
        <v>472</v>
      </c>
      <c r="C478" s="3"/>
      <c r="D478" s="58"/>
      <c r="E478" s="58"/>
      <c r="F478" s="12"/>
      <c r="G478" s="12"/>
      <c r="H478" s="12"/>
      <c r="I478" s="12"/>
      <c r="J478" s="3"/>
      <c r="K478" s="5">
        <v>3</v>
      </c>
      <c r="L478" s="3"/>
      <c r="M478" s="23"/>
      <c r="N478" s="57"/>
    </row>
    <row r="479" spans="1:14" x14ac:dyDescent="0.55000000000000004">
      <c r="A479" s="3">
        <v>473</v>
      </c>
      <c r="B479" s="19">
        <v>473</v>
      </c>
      <c r="C479" s="3"/>
      <c r="D479" s="58"/>
      <c r="E479" s="58"/>
      <c r="F479" s="12"/>
      <c r="G479" s="12"/>
      <c r="H479" s="12"/>
      <c r="I479" s="12"/>
      <c r="J479" s="3"/>
      <c r="K479" s="5">
        <v>3</v>
      </c>
      <c r="L479" s="3"/>
      <c r="M479" s="23"/>
      <c r="N479" s="57"/>
    </row>
    <row r="480" spans="1:14" x14ac:dyDescent="0.55000000000000004">
      <c r="A480" s="3">
        <v>474</v>
      </c>
      <c r="B480" s="19">
        <v>474</v>
      </c>
      <c r="C480" s="3"/>
      <c r="D480" s="58"/>
      <c r="E480" s="58"/>
      <c r="F480" s="12"/>
      <c r="G480" s="12"/>
      <c r="H480" s="12"/>
      <c r="I480" s="12"/>
      <c r="J480" s="3"/>
      <c r="K480" s="5">
        <v>3</v>
      </c>
      <c r="L480" s="3"/>
      <c r="M480" s="23"/>
      <c r="N480" s="57"/>
    </row>
    <row r="481" spans="1:14" x14ac:dyDescent="0.55000000000000004">
      <c r="A481" s="3">
        <v>475</v>
      </c>
      <c r="B481" s="19">
        <v>475</v>
      </c>
      <c r="C481" s="3"/>
      <c r="D481" s="58"/>
      <c r="E481" s="58"/>
      <c r="F481" s="12"/>
      <c r="G481" s="12"/>
      <c r="H481" s="12"/>
      <c r="I481" s="12"/>
      <c r="J481" s="3"/>
      <c r="K481" s="5">
        <v>3</v>
      </c>
      <c r="L481" s="3"/>
      <c r="M481" s="23"/>
      <c r="N481" s="57"/>
    </row>
    <row r="482" spans="1:14" x14ac:dyDescent="0.55000000000000004">
      <c r="A482" s="3">
        <v>476</v>
      </c>
      <c r="B482" s="19">
        <v>476</v>
      </c>
      <c r="C482" s="3"/>
      <c r="D482" s="58"/>
      <c r="E482" s="58"/>
      <c r="F482" s="12"/>
      <c r="G482" s="12"/>
      <c r="H482" s="12"/>
      <c r="I482" s="12"/>
      <c r="J482" s="3"/>
      <c r="K482" s="5">
        <v>3</v>
      </c>
      <c r="L482" s="3"/>
      <c r="M482" s="23"/>
      <c r="N482" s="57"/>
    </row>
    <row r="483" spans="1:14" x14ac:dyDescent="0.55000000000000004">
      <c r="A483" s="3">
        <v>477</v>
      </c>
      <c r="B483" s="19">
        <v>477</v>
      </c>
      <c r="C483" s="3"/>
      <c r="D483" s="58"/>
      <c r="E483" s="58"/>
      <c r="F483" s="12"/>
      <c r="G483" s="12"/>
      <c r="H483" s="12"/>
      <c r="I483" s="12"/>
      <c r="J483" s="3"/>
      <c r="K483" s="5">
        <v>3</v>
      </c>
      <c r="L483" s="3"/>
      <c r="M483" s="23"/>
      <c r="N483" s="57"/>
    </row>
    <row r="484" spans="1:14" x14ac:dyDescent="0.55000000000000004">
      <c r="A484" s="3">
        <v>478</v>
      </c>
      <c r="B484" s="19">
        <v>478</v>
      </c>
      <c r="C484" s="3"/>
      <c r="D484" s="58"/>
      <c r="E484" s="58"/>
      <c r="F484" s="12"/>
      <c r="G484" s="12"/>
      <c r="H484" s="12"/>
      <c r="I484" s="12"/>
      <c r="J484" s="3"/>
      <c r="K484" s="5">
        <v>3</v>
      </c>
      <c r="L484" s="3"/>
      <c r="M484" s="23"/>
      <c r="N484" s="57"/>
    </row>
    <row r="485" spans="1:14" x14ac:dyDescent="0.55000000000000004">
      <c r="A485" s="3">
        <v>479</v>
      </c>
      <c r="B485" s="19">
        <v>479</v>
      </c>
      <c r="C485" s="3"/>
      <c r="D485" s="58"/>
      <c r="E485" s="58"/>
      <c r="F485" s="12"/>
      <c r="G485" s="12"/>
      <c r="H485" s="12"/>
      <c r="I485" s="12"/>
      <c r="J485" s="3"/>
      <c r="K485" s="5">
        <v>3</v>
      </c>
      <c r="L485" s="3"/>
      <c r="M485" s="23"/>
      <c r="N485" s="57"/>
    </row>
    <row r="486" spans="1:14" x14ac:dyDescent="0.55000000000000004">
      <c r="A486" s="3">
        <v>480</v>
      </c>
      <c r="B486" s="19">
        <v>480</v>
      </c>
      <c r="C486" s="3"/>
      <c r="D486" s="58"/>
      <c r="E486" s="58"/>
      <c r="F486" s="12"/>
      <c r="G486" s="12"/>
      <c r="H486" s="12"/>
      <c r="I486" s="12"/>
      <c r="J486" s="3"/>
      <c r="K486" s="5">
        <v>3</v>
      </c>
      <c r="L486" s="3"/>
      <c r="M486" s="23"/>
      <c r="N486" s="57"/>
    </row>
    <row r="487" spans="1:14" x14ac:dyDescent="0.55000000000000004">
      <c r="A487" s="3">
        <v>481</v>
      </c>
      <c r="B487" s="19">
        <v>481</v>
      </c>
      <c r="C487" s="3"/>
      <c r="D487" s="58"/>
      <c r="E487" s="58"/>
      <c r="F487" s="12"/>
      <c r="G487" s="12"/>
      <c r="H487" s="12"/>
      <c r="I487" s="12"/>
      <c r="J487" s="3"/>
      <c r="K487" s="5">
        <v>3</v>
      </c>
      <c r="L487" s="3"/>
      <c r="M487" s="23"/>
      <c r="N487" s="57"/>
    </row>
    <row r="488" spans="1:14" x14ac:dyDescent="0.55000000000000004">
      <c r="A488" s="3">
        <v>482</v>
      </c>
      <c r="B488" s="19">
        <v>482</v>
      </c>
      <c r="C488" s="3"/>
      <c r="D488" s="58"/>
      <c r="E488" s="58"/>
      <c r="F488" s="12"/>
      <c r="G488" s="12"/>
      <c r="H488" s="12"/>
      <c r="I488" s="12"/>
      <c r="J488" s="3"/>
      <c r="K488" s="5">
        <v>3</v>
      </c>
      <c r="L488" s="3"/>
      <c r="M488" s="23"/>
      <c r="N488" s="57"/>
    </row>
    <row r="489" spans="1:14" x14ac:dyDescent="0.55000000000000004">
      <c r="A489" s="3">
        <v>483</v>
      </c>
      <c r="B489" s="19">
        <v>483</v>
      </c>
      <c r="C489" s="3"/>
      <c r="D489" s="58"/>
      <c r="E489" s="58"/>
      <c r="F489" s="12"/>
      <c r="G489" s="12"/>
      <c r="H489" s="12"/>
      <c r="I489" s="12"/>
      <c r="J489" s="3"/>
      <c r="K489" s="5">
        <v>3</v>
      </c>
      <c r="L489" s="3"/>
      <c r="M489" s="23"/>
      <c r="N489" s="57"/>
    </row>
    <row r="490" spans="1:14" x14ac:dyDescent="0.55000000000000004">
      <c r="A490" s="3">
        <v>484</v>
      </c>
      <c r="B490" s="19">
        <v>484</v>
      </c>
      <c r="C490" s="3"/>
      <c r="D490" s="58"/>
      <c r="E490" s="58"/>
      <c r="F490" s="12"/>
      <c r="G490" s="12"/>
      <c r="H490" s="12"/>
      <c r="I490" s="12"/>
      <c r="J490" s="3"/>
      <c r="K490" s="5">
        <v>3</v>
      </c>
      <c r="L490" s="3"/>
      <c r="M490" s="23"/>
      <c r="N490" s="57"/>
    </row>
    <row r="491" spans="1:14" x14ac:dyDescent="0.55000000000000004">
      <c r="A491" s="3">
        <v>485</v>
      </c>
      <c r="B491" s="19">
        <v>485</v>
      </c>
      <c r="C491" s="3"/>
      <c r="D491" s="58"/>
      <c r="E491" s="58"/>
      <c r="F491" s="12"/>
      <c r="G491" s="12"/>
      <c r="H491" s="12"/>
      <c r="I491" s="12"/>
      <c r="J491" s="3"/>
      <c r="K491" s="5">
        <v>3</v>
      </c>
      <c r="L491" s="3"/>
      <c r="M491" s="23"/>
      <c r="N491" s="57"/>
    </row>
    <row r="492" spans="1:14" x14ac:dyDescent="0.55000000000000004">
      <c r="A492" s="3">
        <v>486</v>
      </c>
      <c r="B492" s="19">
        <v>486</v>
      </c>
      <c r="C492" s="3"/>
      <c r="D492" s="58"/>
      <c r="E492" s="58"/>
      <c r="F492" s="12"/>
      <c r="G492" s="12"/>
      <c r="H492" s="12"/>
      <c r="I492" s="12"/>
      <c r="J492" s="3"/>
      <c r="K492" s="5">
        <v>3</v>
      </c>
      <c r="L492" s="3"/>
      <c r="M492" s="23"/>
      <c r="N492" s="57"/>
    </row>
    <row r="493" spans="1:14" x14ac:dyDescent="0.55000000000000004">
      <c r="A493" s="3">
        <v>487</v>
      </c>
      <c r="B493" s="19">
        <v>487</v>
      </c>
      <c r="C493" s="3"/>
      <c r="D493" s="58"/>
      <c r="E493" s="58"/>
      <c r="F493" s="12"/>
      <c r="G493" s="12"/>
      <c r="H493" s="12"/>
      <c r="I493" s="12"/>
      <c r="J493" s="3"/>
      <c r="K493" s="5">
        <v>3</v>
      </c>
      <c r="L493" s="3"/>
      <c r="M493" s="23"/>
      <c r="N493" s="57"/>
    </row>
    <row r="494" spans="1:14" x14ac:dyDescent="0.55000000000000004">
      <c r="A494" s="3">
        <v>488</v>
      </c>
      <c r="B494" s="19">
        <v>488</v>
      </c>
      <c r="C494" s="3"/>
      <c r="D494" s="58"/>
      <c r="E494" s="58"/>
      <c r="F494" s="12"/>
      <c r="G494" s="12"/>
      <c r="H494" s="12"/>
      <c r="I494" s="12"/>
      <c r="J494" s="3"/>
      <c r="K494" s="5">
        <v>3</v>
      </c>
      <c r="L494" s="3"/>
      <c r="M494" s="23"/>
      <c r="N494" s="57"/>
    </row>
    <row r="495" spans="1:14" x14ac:dyDescent="0.55000000000000004">
      <c r="A495" s="3">
        <v>489</v>
      </c>
      <c r="B495" s="19">
        <v>489</v>
      </c>
      <c r="C495" s="3"/>
      <c r="D495" s="58"/>
      <c r="E495" s="58"/>
      <c r="F495" s="12"/>
      <c r="G495" s="12"/>
      <c r="H495" s="12"/>
      <c r="I495" s="12"/>
      <c r="J495" s="3"/>
      <c r="K495" s="5">
        <v>3</v>
      </c>
      <c r="L495" s="3"/>
      <c r="M495" s="23"/>
      <c r="N495" s="57"/>
    </row>
    <row r="496" spans="1:14" x14ac:dyDescent="0.55000000000000004">
      <c r="A496" s="3">
        <v>490</v>
      </c>
      <c r="B496" s="19">
        <v>490</v>
      </c>
      <c r="C496" s="3"/>
      <c r="D496" s="58"/>
      <c r="E496" s="58"/>
      <c r="F496" s="12"/>
      <c r="G496" s="12"/>
      <c r="H496" s="12"/>
      <c r="I496" s="12"/>
      <c r="J496" s="3"/>
      <c r="K496" s="5">
        <v>3</v>
      </c>
      <c r="L496" s="3"/>
      <c r="M496" s="23"/>
      <c r="N496" s="57"/>
    </row>
    <row r="497" spans="1:14" x14ac:dyDescent="0.55000000000000004">
      <c r="A497" s="3">
        <v>491</v>
      </c>
      <c r="B497" s="19">
        <v>491</v>
      </c>
      <c r="C497" s="3"/>
      <c r="D497" s="58"/>
      <c r="E497" s="58"/>
      <c r="F497" s="12"/>
      <c r="G497" s="12"/>
      <c r="H497" s="12"/>
      <c r="I497" s="12"/>
      <c r="J497" s="3"/>
      <c r="K497" s="5">
        <v>3</v>
      </c>
      <c r="L497" s="3"/>
      <c r="M497" s="23"/>
      <c r="N497" s="57"/>
    </row>
    <row r="498" spans="1:14" x14ac:dyDescent="0.55000000000000004">
      <c r="A498" s="3">
        <v>492</v>
      </c>
      <c r="B498" s="19">
        <v>492</v>
      </c>
      <c r="C498" s="3"/>
      <c r="D498" s="58"/>
      <c r="E498" s="58"/>
      <c r="F498" s="12"/>
      <c r="G498" s="12"/>
      <c r="H498" s="12"/>
      <c r="I498" s="12"/>
      <c r="J498" s="3"/>
      <c r="K498" s="5">
        <v>3</v>
      </c>
      <c r="L498" s="3"/>
      <c r="M498" s="23"/>
      <c r="N498" s="57"/>
    </row>
    <row r="499" spans="1:14" x14ac:dyDescent="0.55000000000000004">
      <c r="A499" s="3">
        <v>493</v>
      </c>
      <c r="B499" s="19">
        <v>493</v>
      </c>
      <c r="C499" s="3"/>
      <c r="D499" s="58"/>
      <c r="E499" s="58"/>
      <c r="F499" s="12"/>
      <c r="G499" s="12"/>
      <c r="H499" s="12"/>
      <c r="I499" s="12"/>
      <c r="J499" s="3"/>
      <c r="K499" s="5">
        <v>3</v>
      </c>
      <c r="L499" s="3"/>
      <c r="M499" s="23"/>
      <c r="N499" s="57"/>
    </row>
    <row r="500" spans="1:14" x14ac:dyDescent="0.55000000000000004">
      <c r="A500" s="3">
        <v>494</v>
      </c>
      <c r="B500" s="19">
        <v>494</v>
      </c>
      <c r="C500" s="3"/>
      <c r="D500" s="58"/>
      <c r="E500" s="58"/>
      <c r="F500" s="12"/>
      <c r="G500" s="12"/>
      <c r="H500" s="12"/>
      <c r="I500" s="12"/>
      <c r="J500" s="3"/>
      <c r="K500" s="5">
        <v>3</v>
      </c>
      <c r="L500" s="3"/>
      <c r="M500" s="23"/>
      <c r="N500" s="57"/>
    </row>
    <row r="501" spans="1:14" x14ac:dyDescent="0.55000000000000004">
      <c r="A501" s="3">
        <v>495</v>
      </c>
      <c r="B501" s="19">
        <v>495</v>
      </c>
      <c r="C501" s="3"/>
      <c r="D501" s="58"/>
      <c r="E501" s="58"/>
      <c r="F501" s="12"/>
      <c r="G501" s="12"/>
      <c r="H501" s="12"/>
      <c r="I501" s="12"/>
      <c r="J501" s="3"/>
      <c r="K501" s="5">
        <v>3</v>
      </c>
      <c r="L501" s="3"/>
      <c r="M501" s="23"/>
      <c r="N501" s="57"/>
    </row>
    <row r="502" spans="1:14" x14ac:dyDescent="0.55000000000000004">
      <c r="A502" s="3">
        <v>496</v>
      </c>
      <c r="B502" s="19">
        <v>496</v>
      </c>
      <c r="C502" s="3"/>
      <c r="D502" s="58"/>
      <c r="E502" s="58"/>
      <c r="F502" s="12"/>
      <c r="G502" s="12"/>
      <c r="H502" s="12"/>
      <c r="I502" s="12"/>
      <c r="J502" s="3"/>
      <c r="K502" s="5">
        <v>3</v>
      </c>
      <c r="L502" s="3"/>
      <c r="M502" s="23"/>
      <c r="N502" s="57"/>
    </row>
    <row r="503" spans="1:14" x14ac:dyDescent="0.55000000000000004">
      <c r="A503" s="3">
        <v>497</v>
      </c>
      <c r="B503" s="19">
        <v>497</v>
      </c>
      <c r="C503" s="3"/>
      <c r="D503" s="58"/>
      <c r="E503" s="58"/>
      <c r="F503" s="12"/>
      <c r="G503" s="12"/>
      <c r="H503" s="12"/>
      <c r="I503" s="12"/>
      <c r="J503" s="3"/>
      <c r="K503" s="5">
        <v>3</v>
      </c>
      <c r="L503" s="3"/>
      <c r="M503" s="23"/>
      <c r="N503" s="57"/>
    </row>
    <row r="504" spans="1:14" x14ac:dyDescent="0.55000000000000004">
      <c r="A504" s="3">
        <v>498</v>
      </c>
      <c r="B504" s="19">
        <v>498</v>
      </c>
      <c r="C504" s="3"/>
      <c r="D504" s="58"/>
      <c r="E504" s="58"/>
      <c r="F504" s="12"/>
      <c r="G504" s="12"/>
      <c r="H504" s="12"/>
      <c r="I504" s="12"/>
      <c r="J504" s="3"/>
      <c r="K504" s="5">
        <v>3</v>
      </c>
      <c r="L504" s="3"/>
      <c r="M504" s="23"/>
      <c r="N504" s="57"/>
    </row>
    <row r="505" spans="1:14" x14ac:dyDescent="0.55000000000000004">
      <c r="A505" s="3">
        <v>499</v>
      </c>
      <c r="B505" s="19">
        <v>499</v>
      </c>
      <c r="C505" s="3"/>
      <c r="D505" s="58"/>
      <c r="E505" s="58"/>
      <c r="F505" s="12"/>
      <c r="G505" s="12"/>
      <c r="H505" s="12"/>
      <c r="I505" s="12"/>
      <c r="J505" s="3"/>
      <c r="K505" s="5">
        <v>3</v>
      </c>
      <c r="L505" s="3"/>
      <c r="M505" s="23"/>
      <c r="N505" s="57"/>
    </row>
    <row r="506" spans="1:14" x14ac:dyDescent="0.55000000000000004">
      <c r="A506" s="3">
        <v>500</v>
      </c>
      <c r="B506" s="19">
        <v>500</v>
      </c>
      <c r="C506" s="3"/>
      <c r="D506" s="58"/>
      <c r="E506" s="58"/>
      <c r="F506" s="12"/>
      <c r="G506" s="12"/>
      <c r="H506" s="12"/>
      <c r="I506" s="12"/>
      <c r="J506" s="3"/>
      <c r="K506" s="5">
        <v>3</v>
      </c>
      <c r="L506" s="3"/>
      <c r="M506" s="23"/>
      <c r="N506" s="57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workbookViewId="0">
      <pane ySplit="6" topLeftCell="A64" activePane="bottomLeft" state="frozen"/>
      <selection activeCell="C7" sqref="C7"/>
      <selection pane="bottomLeft" activeCell="A65" sqref="A65"/>
    </sheetView>
  </sheetViews>
  <sheetFormatPr defaultColWidth="9.125" defaultRowHeight="24" x14ac:dyDescent="0.55000000000000004"/>
  <cols>
    <col min="1" max="1" width="8" style="59" bestFit="1" customWidth="1"/>
    <col min="2" max="2" width="13.125" style="14" bestFit="1" customWidth="1"/>
    <col min="3" max="3" width="11" style="15" bestFit="1" customWidth="1"/>
    <col min="4" max="5" width="21.625" style="60" customWidth="1"/>
    <col min="6" max="6" width="20.75" style="59" customWidth="1"/>
    <col min="7" max="9" width="18.375" style="59" customWidth="1"/>
    <col min="10" max="10" width="12.875" style="15" customWidth="1"/>
    <col min="11" max="11" width="8.875" style="59" bestFit="1" customWidth="1"/>
    <col min="12" max="12" width="24.25" style="15" customWidth="1"/>
    <col min="13" max="13" width="21.625" style="15" customWidth="1"/>
    <col min="14" max="14" width="19.75" style="59" customWidth="1"/>
    <col min="15" max="16384" width="9.125" style="59"/>
  </cols>
  <sheetData>
    <row r="1" spans="1:14" s="8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8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8" customFormat="1" ht="5.0999999999999996" customHeight="1" x14ac:dyDescent="0.4">
      <c r="A3" s="4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8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39" t="s">
        <v>0</v>
      </c>
      <c r="B5" s="50" t="s">
        <v>1</v>
      </c>
      <c r="C5" s="31" t="s">
        <v>52</v>
      </c>
      <c r="D5" s="52" t="s">
        <v>29</v>
      </c>
      <c r="E5" s="31" t="s">
        <v>53</v>
      </c>
      <c r="F5" s="31" t="s">
        <v>39</v>
      </c>
      <c r="G5" s="33" t="s">
        <v>2</v>
      </c>
      <c r="H5" s="31" t="s">
        <v>56</v>
      </c>
      <c r="I5" s="33" t="s">
        <v>57</v>
      </c>
      <c r="J5" s="31" t="s">
        <v>33</v>
      </c>
      <c r="K5" s="43" t="s">
        <v>28</v>
      </c>
      <c r="L5" s="31" t="s">
        <v>30</v>
      </c>
      <c r="M5" s="45" t="s">
        <v>31</v>
      </c>
      <c r="N5" s="47" t="s">
        <v>79</v>
      </c>
    </row>
    <row r="6" spans="1:14" ht="24.75" thickBot="1" x14ac:dyDescent="0.6">
      <c r="A6" s="40"/>
      <c r="B6" s="51"/>
      <c r="C6" s="34"/>
      <c r="D6" s="53"/>
      <c r="E6" s="32"/>
      <c r="F6" s="32"/>
      <c r="G6" s="34"/>
      <c r="H6" s="32"/>
      <c r="I6" s="34"/>
      <c r="J6" s="32"/>
      <c r="K6" s="44"/>
      <c r="L6" s="32"/>
      <c r="M6" s="46"/>
      <c r="N6" s="48"/>
    </row>
    <row r="7" spans="1:14" x14ac:dyDescent="0.55000000000000004">
      <c r="A7" s="6">
        <v>1</v>
      </c>
      <c r="B7" s="18">
        <v>1</v>
      </c>
      <c r="C7" s="30" t="s">
        <v>5</v>
      </c>
      <c r="D7" s="29" t="str">
        <f>"1559900689040"</f>
        <v>1559900689040</v>
      </c>
      <c r="E7" s="29" t="s">
        <v>38</v>
      </c>
      <c r="F7" s="30" t="s">
        <v>618</v>
      </c>
      <c r="G7" s="30" t="s">
        <v>900</v>
      </c>
      <c r="H7" s="30" t="s">
        <v>901</v>
      </c>
      <c r="I7" s="30" t="s">
        <v>902</v>
      </c>
      <c r="J7" s="30" t="s">
        <v>8</v>
      </c>
      <c r="K7" s="26">
        <v>4</v>
      </c>
      <c r="L7" s="30" t="s">
        <v>86</v>
      </c>
      <c r="M7" s="54" t="s">
        <v>25</v>
      </c>
      <c r="N7" s="55" t="str">
        <f>"0996253154"</f>
        <v>0996253154</v>
      </c>
    </row>
    <row r="8" spans="1:14" x14ac:dyDescent="0.55000000000000004">
      <c r="A8" s="3">
        <v>2</v>
      </c>
      <c r="B8" s="19">
        <v>2</v>
      </c>
      <c r="C8" s="12" t="s">
        <v>5</v>
      </c>
      <c r="D8" s="7" t="str">
        <f>"1103900415096"</f>
        <v>1103900415096</v>
      </c>
      <c r="E8" s="7" t="s">
        <v>38</v>
      </c>
      <c r="F8" s="12" t="s">
        <v>903</v>
      </c>
      <c r="G8" s="12" t="s">
        <v>904</v>
      </c>
      <c r="H8" s="12" t="s">
        <v>905</v>
      </c>
      <c r="I8" s="12" t="s">
        <v>906</v>
      </c>
      <c r="J8" s="12" t="s">
        <v>8</v>
      </c>
      <c r="K8" s="5">
        <v>4</v>
      </c>
      <c r="L8" s="12" t="s">
        <v>86</v>
      </c>
      <c r="M8" s="56" t="s">
        <v>25</v>
      </c>
      <c r="N8" s="57" t="str">
        <f>"0898767713"</f>
        <v>0898767713</v>
      </c>
    </row>
    <row r="9" spans="1:14" x14ac:dyDescent="0.55000000000000004">
      <c r="A9" s="3">
        <v>3</v>
      </c>
      <c r="B9" s="19">
        <v>3</v>
      </c>
      <c r="C9" s="12" t="s">
        <v>5</v>
      </c>
      <c r="D9" s="13" t="str">
        <f>"1100401762731"</f>
        <v>1100401762731</v>
      </c>
      <c r="E9" s="13" t="s">
        <v>38</v>
      </c>
      <c r="F9" s="12" t="s">
        <v>907</v>
      </c>
      <c r="G9" s="12" t="s">
        <v>908</v>
      </c>
      <c r="H9" s="12" t="s">
        <v>909</v>
      </c>
      <c r="I9" s="12" t="s">
        <v>910</v>
      </c>
      <c r="J9" s="12" t="s">
        <v>8</v>
      </c>
      <c r="K9" s="5">
        <v>4</v>
      </c>
      <c r="L9" s="12" t="s">
        <v>86</v>
      </c>
      <c r="M9" s="56" t="s">
        <v>25</v>
      </c>
      <c r="N9" s="57" t="str">
        <f>"0813415570"</f>
        <v>0813415570</v>
      </c>
    </row>
    <row r="10" spans="1:14" x14ac:dyDescent="0.55000000000000004">
      <c r="A10" s="3">
        <v>4</v>
      </c>
      <c r="B10" s="19">
        <v>4</v>
      </c>
      <c r="C10" s="12" t="s">
        <v>5</v>
      </c>
      <c r="D10" s="13" t="str">
        <f>"1103705216861"</f>
        <v>1103705216861</v>
      </c>
      <c r="E10" s="13" t="s">
        <v>38</v>
      </c>
      <c r="F10" s="12" t="s">
        <v>911</v>
      </c>
      <c r="G10" s="12" t="s">
        <v>912</v>
      </c>
      <c r="H10" s="12" t="s">
        <v>913</v>
      </c>
      <c r="I10" s="12" t="s">
        <v>914</v>
      </c>
      <c r="J10" s="12" t="s">
        <v>8</v>
      </c>
      <c r="K10" s="5">
        <v>4</v>
      </c>
      <c r="L10" s="12" t="s">
        <v>86</v>
      </c>
      <c r="M10" s="56" t="s">
        <v>25</v>
      </c>
      <c r="N10" s="57" t="str">
        <f>"0807913579"</f>
        <v>0807913579</v>
      </c>
    </row>
    <row r="11" spans="1:14" x14ac:dyDescent="0.55000000000000004">
      <c r="A11" s="3">
        <v>5</v>
      </c>
      <c r="B11" s="19">
        <v>5</v>
      </c>
      <c r="C11" s="12" t="s">
        <v>50</v>
      </c>
      <c r="D11" s="13" t="str">
        <f>"1102200440496"</f>
        <v>1102200440496</v>
      </c>
      <c r="E11" s="13" t="s">
        <v>37</v>
      </c>
      <c r="F11" s="12" t="s">
        <v>915</v>
      </c>
      <c r="G11" s="12" t="s">
        <v>916</v>
      </c>
      <c r="H11" s="12" t="s">
        <v>917</v>
      </c>
      <c r="I11" s="12" t="s">
        <v>918</v>
      </c>
      <c r="J11" s="12" t="s">
        <v>16</v>
      </c>
      <c r="K11" s="5">
        <v>4</v>
      </c>
      <c r="L11" s="12" t="s">
        <v>86</v>
      </c>
      <c r="M11" s="56" t="s">
        <v>25</v>
      </c>
      <c r="N11" s="57" t="str">
        <f>"0877987738"</f>
        <v>0877987738</v>
      </c>
    </row>
    <row r="12" spans="1:14" x14ac:dyDescent="0.55000000000000004">
      <c r="A12" s="3">
        <v>6</v>
      </c>
      <c r="B12" s="19">
        <v>6</v>
      </c>
      <c r="C12" s="12" t="s">
        <v>8</v>
      </c>
      <c r="D12" s="13" t="str">
        <f>"1102200451731"</f>
        <v>1102200451731</v>
      </c>
      <c r="E12" s="13" t="s">
        <v>37</v>
      </c>
      <c r="F12" s="12" t="s">
        <v>919</v>
      </c>
      <c r="G12" s="12" t="s">
        <v>920</v>
      </c>
      <c r="H12" s="12" t="s">
        <v>921</v>
      </c>
      <c r="I12" s="12" t="s">
        <v>922</v>
      </c>
      <c r="J12" s="12" t="s">
        <v>16</v>
      </c>
      <c r="K12" s="5">
        <v>4</v>
      </c>
      <c r="L12" s="12" t="s">
        <v>86</v>
      </c>
      <c r="M12" s="56" t="s">
        <v>25</v>
      </c>
      <c r="N12" s="57" t="str">
        <f>"0971549562"</f>
        <v>0971549562</v>
      </c>
    </row>
    <row r="13" spans="1:14" x14ac:dyDescent="0.55000000000000004">
      <c r="A13" s="3">
        <v>7</v>
      </c>
      <c r="B13" s="19">
        <v>7</v>
      </c>
      <c r="C13" s="3" t="s">
        <v>5</v>
      </c>
      <c r="D13" s="7" t="str">
        <f>"1103900421355"</f>
        <v>1103900421355</v>
      </c>
      <c r="E13" s="7" t="s">
        <v>37</v>
      </c>
      <c r="F13" s="12" t="s">
        <v>923</v>
      </c>
      <c r="G13" s="12" t="s">
        <v>924</v>
      </c>
      <c r="H13" s="12" t="s">
        <v>925</v>
      </c>
      <c r="I13" s="12" t="s">
        <v>926</v>
      </c>
      <c r="J13" s="3" t="s">
        <v>16</v>
      </c>
      <c r="K13" s="5">
        <v>4</v>
      </c>
      <c r="L13" s="3" t="s">
        <v>86</v>
      </c>
      <c r="M13" s="23" t="s">
        <v>25</v>
      </c>
      <c r="N13" s="57" t="str">
        <f>"0818480265"</f>
        <v>0818480265</v>
      </c>
    </row>
    <row r="14" spans="1:14" x14ac:dyDescent="0.55000000000000004">
      <c r="A14" s="3">
        <v>8</v>
      </c>
      <c r="B14" s="19">
        <v>8</v>
      </c>
      <c r="C14" s="3" t="s">
        <v>5</v>
      </c>
      <c r="D14" s="7" t="str">
        <f>"1102004693735"</f>
        <v>1102004693735</v>
      </c>
      <c r="E14" s="7" t="s">
        <v>38</v>
      </c>
      <c r="F14" s="12" t="s">
        <v>927</v>
      </c>
      <c r="G14" s="12" t="s">
        <v>928</v>
      </c>
      <c r="H14" s="12" t="s">
        <v>929</v>
      </c>
      <c r="I14" s="12" t="s">
        <v>930</v>
      </c>
      <c r="J14" s="3" t="s">
        <v>8</v>
      </c>
      <c r="K14" s="5">
        <v>4</v>
      </c>
      <c r="L14" s="3" t="s">
        <v>86</v>
      </c>
      <c r="M14" s="23" t="s">
        <v>25</v>
      </c>
      <c r="N14" s="57" t="str">
        <f>"0994928955"</f>
        <v>0994928955</v>
      </c>
    </row>
    <row r="15" spans="1:14" x14ac:dyDescent="0.55000000000000004">
      <c r="A15" s="3">
        <v>9</v>
      </c>
      <c r="B15" s="19">
        <v>9</v>
      </c>
      <c r="C15" s="3" t="s">
        <v>5</v>
      </c>
      <c r="D15" s="7" t="str">
        <f>"1102004760670"</f>
        <v>1102004760670</v>
      </c>
      <c r="E15" s="7" t="s">
        <v>38</v>
      </c>
      <c r="F15" s="12" t="s">
        <v>931</v>
      </c>
      <c r="G15" s="12" t="s">
        <v>932</v>
      </c>
      <c r="H15" s="12" t="s">
        <v>933</v>
      </c>
      <c r="I15" s="12" t="s">
        <v>934</v>
      </c>
      <c r="J15" s="3" t="s">
        <v>8</v>
      </c>
      <c r="K15" s="5">
        <v>4</v>
      </c>
      <c r="L15" s="3" t="s">
        <v>86</v>
      </c>
      <c r="M15" s="23" t="s">
        <v>25</v>
      </c>
      <c r="N15" s="57" t="str">
        <f>"0969254798"</f>
        <v>0969254798</v>
      </c>
    </row>
    <row r="16" spans="1:14" x14ac:dyDescent="0.55000000000000004">
      <c r="A16" s="3">
        <v>10</v>
      </c>
      <c r="B16" s="19">
        <v>10</v>
      </c>
      <c r="C16" s="3" t="s">
        <v>5</v>
      </c>
      <c r="D16" s="7" t="str">
        <f>"1102004707663"</f>
        <v>1102004707663</v>
      </c>
      <c r="E16" s="7" t="s">
        <v>38</v>
      </c>
      <c r="F16" s="12" t="s">
        <v>935</v>
      </c>
      <c r="G16" s="12" t="s">
        <v>936</v>
      </c>
      <c r="H16" s="12" t="s">
        <v>937</v>
      </c>
      <c r="I16" s="12" t="s">
        <v>938</v>
      </c>
      <c r="J16" s="3" t="s">
        <v>8</v>
      </c>
      <c r="K16" s="5">
        <v>4</v>
      </c>
      <c r="L16" s="3" t="s">
        <v>86</v>
      </c>
      <c r="M16" s="23" t="s">
        <v>25</v>
      </c>
      <c r="N16" s="57" t="str">
        <f>"0817797552"</f>
        <v>0817797552</v>
      </c>
    </row>
    <row r="17" spans="1:14" x14ac:dyDescent="0.55000000000000004">
      <c r="A17" s="3">
        <v>11</v>
      </c>
      <c r="B17" s="19">
        <v>11</v>
      </c>
      <c r="C17" s="3" t="s">
        <v>5</v>
      </c>
      <c r="D17" s="7" t="str">
        <f>"1102800155733"</f>
        <v>1102800155733</v>
      </c>
      <c r="E17" s="7" t="s">
        <v>38</v>
      </c>
      <c r="F17" s="12" t="s">
        <v>939</v>
      </c>
      <c r="G17" s="12" t="s">
        <v>940</v>
      </c>
      <c r="H17" s="12" t="s">
        <v>941</v>
      </c>
      <c r="I17" s="12" t="s">
        <v>942</v>
      </c>
      <c r="J17" s="3" t="s">
        <v>8</v>
      </c>
      <c r="K17" s="5">
        <v>4</v>
      </c>
      <c r="L17" s="3" t="s">
        <v>86</v>
      </c>
      <c r="M17" s="23" t="s">
        <v>25</v>
      </c>
      <c r="N17" s="57" t="str">
        <f>"0897704541"</f>
        <v>0897704541</v>
      </c>
    </row>
    <row r="18" spans="1:14" x14ac:dyDescent="0.55000000000000004">
      <c r="A18" s="3">
        <v>12</v>
      </c>
      <c r="B18" s="19">
        <v>12</v>
      </c>
      <c r="C18" s="3" t="s">
        <v>8</v>
      </c>
      <c r="D18" s="7" t="str">
        <f>"1102004727257"</f>
        <v>1102004727257</v>
      </c>
      <c r="E18" s="7" t="s">
        <v>38</v>
      </c>
      <c r="F18" s="12" t="s">
        <v>943</v>
      </c>
      <c r="G18" s="12" t="s">
        <v>944</v>
      </c>
      <c r="H18" s="12" t="s">
        <v>945</v>
      </c>
      <c r="I18" s="12" t="s">
        <v>946</v>
      </c>
      <c r="J18" s="3" t="s">
        <v>8</v>
      </c>
      <c r="K18" s="5">
        <v>4</v>
      </c>
      <c r="L18" s="3" t="s">
        <v>86</v>
      </c>
      <c r="M18" s="23" t="s">
        <v>25</v>
      </c>
      <c r="N18" s="57" t="str">
        <f>"0840034646"</f>
        <v>0840034646</v>
      </c>
    </row>
    <row r="19" spans="1:14" x14ac:dyDescent="0.55000000000000004">
      <c r="A19" s="3">
        <v>13</v>
      </c>
      <c r="B19" s="19">
        <v>13</v>
      </c>
      <c r="C19" s="3" t="s">
        <v>5</v>
      </c>
      <c r="D19" s="7" t="str">
        <f>"1102004739417"</f>
        <v>1102004739417</v>
      </c>
      <c r="E19" s="7" t="s">
        <v>38</v>
      </c>
      <c r="F19" s="12" t="s">
        <v>947</v>
      </c>
      <c r="G19" s="12" t="s">
        <v>217</v>
      </c>
      <c r="H19" s="12" t="s">
        <v>948</v>
      </c>
      <c r="I19" s="12" t="s">
        <v>219</v>
      </c>
      <c r="J19" s="3" t="s">
        <v>8</v>
      </c>
      <c r="K19" s="5">
        <v>4</v>
      </c>
      <c r="L19" s="3" t="s">
        <v>86</v>
      </c>
      <c r="M19" s="23" t="s">
        <v>25</v>
      </c>
      <c r="N19" s="57" t="str">
        <f>"0896662187"</f>
        <v>0896662187</v>
      </c>
    </row>
    <row r="20" spans="1:14" x14ac:dyDescent="0.55000000000000004">
      <c r="A20" s="3">
        <v>14</v>
      </c>
      <c r="B20" s="19">
        <v>14</v>
      </c>
      <c r="C20" s="3" t="s">
        <v>5</v>
      </c>
      <c r="D20" s="7" t="str">
        <f>"1100202183154"</f>
        <v>1100202183154</v>
      </c>
      <c r="E20" s="7" t="s">
        <v>38</v>
      </c>
      <c r="F20" s="12" t="s">
        <v>949</v>
      </c>
      <c r="G20" s="12" t="s">
        <v>950</v>
      </c>
      <c r="H20" s="12" t="s">
        <v>951</v>
      </c>
      <c r="I20" s="12" t="s">
        <v>952</v>
      </c>
      <c r="J20" s="3" t="s">
        <v>8</v>
      </c>
      <c r="K20" s="5">
        <v>4</v>
      </c>
      <c r="L20" s="3" t="s">
        <v>86</v>
      </c>
      <c r="M20" s="23" t="s">
        <v>25</v>
      </c>
      <c r="N20" s="57" t="str">
        <f>"0886566699"</f>
        <v>0886566699</v>
      </c>
    </row>
    <row r="21" spans="1:14" x14ac:dyDescent="0.55000000000000004">
      <c r="A21" s="3">
        <v>15</v>
      </c>
      <c r="B21" s="19">
        <v>15</v>
      </c>
      <c r="C21" s="3" t="s">
        <v>8</v>
      </c>
      <c r="D21" s="58" t="str">
        <f>"1102004687913"</f>
        <v>1102004687913</v>
      </c>
      <c r="E21" s="58" t="s">
        <v>38</v>
      </c>
      <c r="F21" s="12" t="s">
        <v>953</v>
      </c>
      <c r="G21" s="12" t="s">
        <v>954</v>
      </c>
      <c r="H21" s="12" t="s">
        <v>161</v>
      </c>
      <c r="I21" s="12" t="s">
        <v>955</v>
      </c>
      <c r="J21" s="3" t="s">
        <v>8</v>
      </c>
      <c r="K21" s="5">
        <v>4</v>
      </c>
      <c r="L21" s="3" t="s">
        <v>86</v>
      </c>
      <c r="M21" s="23" t="s">
        <v>25</v>
      </c>
      <c r="N21" s="57" t="str">
        <f>"0944282629"</f>
        <v>0944282629</v>
      </c>
    </row>
    <row r="22" spans="1:14" x14ac:dyDescent="0.55000000000000004">
      <c r="A22" s="3">
        <v>16</v>
      </c>
      <c r="B22" s="19">
        <v>16</v>
      </c>
      <c r="C22" s="3" t="s">
        <v>5</v>
      </c>
      <c r="D22" s="58" t="str">
        <f>"1101700592341"</f>
        <v>1101700592341</v>
      </c>
      <c r="E22" s="58" t="s">
        <v>37</v>
      </c>
      <c r="F22" s="12" t="s">
        <v>956</v>
      </c>
      <c r="G22" s="12" t="s">
        <v>957</v>
      </c>
      <c r="H22" s="12" t="s">
        <v>958</v>
      </c>
      <c r="I22" s="12" t="s">
        <v>959</v>
      </c>
      <c r="J22" s="3" t="s">
        <v>16</v>
      </c>
      <c r="K22" s="5">
        <v>4</v>
      </c>
      <c r="L22" s="3" t="s">
        <v>86</v>
      </c>
      <c r="M22" s="23" t="s">
        <v>25</v>
      </c>
      <c r="N22" s="57" t="str">
        <f>"0996949593"</f>
        <v>0996949593</v>
      </c>
    </row>
    <row r="23" spans="1:14" x14ac:dyDescent="0.55000000000000004">
      <c r="A23" s="3">
        <v>17</v>
      </c>
      <c r="B23" s="19">
        <v>17</v>
      </c>
      <c r="C23" s="3" t="s">
        <v>5</v>
      </c>
      <c r="D23" s="58" t="str">
        <f>"1104800034393"</f>
        <v>1104800034393</v>
      </c>
      <c r="E23" s="58" t="s">
        <v>38</v>
      </c>
      <c r="F23" s="12" t="s">
        <v>960</v>
      </c>
      <c r="G23" s="12" t="s">
        <v>961</v>
      </c>
      <c r="H23" s="12" t="s">
        <v>962</v>
      </c>
      <c r="I23" s="12" t="s">
        <v>963</v>
      </c>
      <c r="J23" s="3" t="s">
        <v>8</v>
      </c>
      <c r="K23" s="5">
        <v>4</v>
      </c>
      <c r="L23" s="3" t="s">
        <v>86</v>
      </c>
      <c r="M23" s="23" t="s">
        <v>25</v>
      </c>
      <c r="N23" s="57" t="str">
        <f>"0817177227"</f>
        <v>0817177227</v>
      </c>
    </row>
    <row r="24" spans="1:14" x14ac:dyDescent="0.55000000000000004">
      <c r="A24" s="3">
        <v>18</v>
      </c>
      <c r="B24" s="19">
        <v>18</v>
      </c>
      <c r="C24" s="3" t="s">
        <v>5</v>
      </c>
      <c r="D24" s="58" t="str">
        <f>"1102004731106"</f>
        <v>1102004731106</v>
      </c>
      <c r="E24" s="58" t="s">
        <v>37</v>
      </c>
      <c r="F24" s="12" t="s">
        <v>370</v>
      </c>
      <c r="G24" s="12" t="s">
        <v>964</v>
      </c>
      <c r="H24" s="12" t="s">
        <v>965</v>
      </c>
      <c r="I24" s="12" t="s">
        <v>966</v>
      </c>
      <c r="J24" s="3" t="s">
        <v>16</v>
      </c>
      <c r="K24" s="5">
        <v>4</v>
      </c>
      <c r="L24" s="3" t="s">
        <v>86</v>
      </c>
      <c r="M24" s="23" t="s">
        <v>25</v>
      </c>
      <c r="N24" s="57" t="str">
        <f>"0844163069"</f>
        <v>0844163069</v>
      </c>
    </row>
    <row r="25" spans="1:14" x14ac:dyDescent="0.55000000000000004">
      <c r="A25" s="3">
        <v>19</v>
      </c>
      <c r="B25" s="19">
        <v>19</v>
      </c>
      <c r="C25" s="3" t="s">
        <v>8</v>
      </c>
      <c r="D25" s="58" t="str">
        <f>"1102200427368"</f>
        <v>1102200427368</v>
      </c>
      <c r="E25" s="58" t="s">
        <v>38</v>
      </c>
      <c r="F25" s="12" t="s">
        <v>647</v>
      </c>
      <c r="G25" s="12" t="s">
        <v>967</v>
      </c>
      <c r="H25" s="12" t="s">
        <v>426</v>
      </c>
      <c r="I25" s="12" t="s">
        <v>968</v>
      </c>
      <c r="J25" s="3" t="s">
        <v>8</v>
      </c>
      <c r="K25" s="5">
        <v>4</v>
      </c>
      <c r="L25" s="3" t="s">
        <v>86</v>
      </c>
      <c r="M25" s="23" t="s">
        <v>25</v>
      </c>
      <c r="N25" s="57" t="str">
        <f>"0890525280"</f>
        <v>0890525280</v>
      </c>
    </row>
    <row r="26" spans="1:14" x14ac:dyDescent="0.55000000000000004">
      <c r="A26" s="3">
        <v>20</v>
      </c>
      <c r="B26" s="19">
        <v>20</v>
      </c>
      <c r="C26" s="3" t="s">
        <v>5</v>
      </c>
      <c r="D26" s="58" t="str">
        <f>"1102004731114"</f>
        <v>1102004731114</v>
      </c>
      <c r="E26" s="58" t="s">
        <v>38</v>
      </c>
      <c r="F26" s="12" t="s">
        <v>969</v>
      </c>
      <c r="G26" s="12" t="s">
        <v>964</v>
      </c>
      <c r="H26" s="12" t="s">
        <v>970</v>
      </c>
      <c r="I26" s="12" t="s">
        <v>966</v>
      </c>
      <c r="J26" s="3" t="s">
        <v>8</v>
      </c>
      <c r="K26" s="5">
        <v>4</v>
      </c>
      <c r="L26" s="3" t="s">
        <v>86</v>
      </c>
      <c r="M26" s="23" t="s">
        <v>25</v>
      </c>
      <c r="N26" s="57" t="str">
        <f>"0844163069"</f>
        <v>0844163069</v>
      </c>
    </row>
    <row r="27" spans="1:14" x14ac:dyDescent="0.55000000000000004">
      <c r="A27" s="3">
        <v>21</v>
      </c>
      <c r="B27" s="19">
        <v>21</v>
      </c>
      <c r="C27" s="3" t="s">
        <v>5</v>
      </c>
      <c r="D27" s="58" t="str">
        <f>"1102400317230"</f>
        <v>1102400317230</v>
      </c>
      <c r="E27" s="58" t="s">
        <v>38</v>
      </c>
      <c r="F27" s="12" t="s">
        <v>971</v>
      </c>
      <c r="G27" s="12" t="s">
        <v>972</v>
      </c>
      <c r="H27" s="12" t="s">
        <v>973</v>
      </c>
      <c r="I27" s="12" t="s">
        <v>974</v>
      </c>
      <c r="J27" s="3" t="s">
        <v>8</v>
      </c>
      <c r="K27" s="5">
        <v>4</v>
      </c>
      <c r="L27" s="3" t="s">
        <v>86</v>
      </c>
      <c r="M27" s="23" t="s">
        <v>25</v>
      </c>
      <c r="N27" s="57" t="str">
        <f>"0823536445"</f>
        <v>0823536445</v>
      </c>
    </row>
    <row r="28" spans="1:14" x14ac:dyDescent="0.55000000000000004">
      <c r="A28" s="3">
        <v>22</v>
      </c>
      <c r="B28" s="19">
        <v>22</v>
      </c>
      <c r="C28" s="3" t="s">
        <v>5</v>
      </c>
      <c r="D28" s="58" t="str">
        <f>"1102004748769"</f>
        <v>1102004748769</v>
      </c>
      <c r="E28" s="58" t="s">
        <v>38</v>
      </c>
      <c r="F28" s="12" t="s">
        <v>975</v>
      </c>
      <c r="G28" s="12" t="s">
        <v>976</v>
      </c>
      <c r="H28" s="12" t="s">
        <v>977</v>
      </c>
      <c r="I28" s="12" t="s">
        <v>978</v>
      </c>
      <c r="J28" s="3" t="s">
        <v>8</v>
      </c>
      <c r="K28" s="5">
        <v>4</v>
      </c>
      <c r="L28" s="3" t="s">
        <v>86</v>
      </c>
      <c r="M28" s="23" t="s">
        <v>25</v>
      </c>
      <c r="N28" s="57" t="str">
        <f>"0868096819"</f>
        <v>0868096819</v>
      </c>
    </row>
    <row r="29" spans="1:14" x14ac:dyDescent="0.55000000000000004">
      <c r="A29" s="3">
        <v>23</v>
      </c>
      <c r="B29" s="19">
        <v>23</v>
      </c>
      <c r="C29" s="3" t="s">
        <v>5</v>
      </c>
      <c r="D29" s="58" t="str">
        <f>"1101402539867"</f>
        <v>1101402539867</v>
      </c>
      <c r="E29" s="58" t="s">
        <v>38</v>
      </c>
      <c r="F29" s="12" t="s">
        <v>979</v>
      </c>
      <c r="G29" s="12" t="s">
        <v>980</v>
      </c>
      <c r="H29" s="12" t="s">
        <v>981</v>
      </c>
      <c r="I29" s="12" t="s">
        <v>982</v>
      </c>
      <c r="J29" s="3" t="s">
        <v>8</v>
      </c>
      <c r="K29" s="5">
        <v>4</v>
      </c>
      <c r="L29" s="3" t="s">
        <v>86</v>
      </c>
      <c r="M29" s="23" t="s">
        <v>25</v>
      </c>
      <c r="N29" s="57" t="str">
        <f>"0905746751"</f>
        <v>0905746751</v>
      </c>
    </row>
    <row r="30" spans="1:14" x14ac:dyDescent="0.55000000000000004">
      <c r="A30" s="3">
        <v>24</v>
      </c>
      <c r="B30" s="19">
        <v>24</v>
      </c>
      <c r="C30" s="3" t="s">
        <v>5</v>
      </c>
      <c r="D30" s="58" t="str">
        <f>"1101402545174"</f>
        <v>1101402545174</v>
      </c>
      <c r="E30" s="58" t="s">
        <v>38</v>
      </c>
      <c r="F30" s="12" t="s">
        <v>969</v>
      </c>
      <c r="G30" s="12" t="s">
        <v>983</v>
      </c>
      <c r="H30" s="12" t="s">
        <v>984</v>
      </c>
      <c r="I30" s="12" t="s">
        <v>985</v>
      </c>
      <c r="J30" s="3" t="s">
        <v>8</v>
      </c>
      <c r="K30" s="5">
        <v>4</v>
      </c>
      <c r="L30" s="3" t="s">
        <v>86</v>
      </c>
      <c r="M30" s="23" t="s">
        <v>25</v>
      </c>
      <c r="N30" s="57" t="str">
        <f>"0802412241"</f>
        <v>0802412241</v>
      </c>
    </row>
    <row r="31" spans="1:14" x14ac:dyDescent="0.55000000000000004">
      <c r="A31" s="3">
        <v>25</v>
      </c>
      <c r="B31" s="19">
        <v>25</v>
      </c>
      <c r="C31" s="3" t="s">
        <v>5</v>
      </c>
      <c r="D31" s="58" t="str">
        <f>"1104000384055"</f>
        <v>1104000384055</v>
      </c>
      <c r="E31" s="58" t="s">
        <v>38</v>
      </c>
      <c r="F31" s="12" t="s">
        <v>986</v>
      </c>
      <c r="G31" s="12" t="s">
        <v>987</v>
      </c>
      <c r="H31" s="12" t="s">
        <v>988</v>
      </c>
      <c r="I31" s="12" t="s">
        <v>989</v>
      </c>
      <c r="J31" s="3" t="s">
        <v>8</v>
      </c>
      <c r="K31" s="5">
        <v>4</v>
      </c>
      <c r="L31" s="3" t="s">
        <v>86</v>
      </c>
      <c r="M31" s="23" t="s">
        <v>25</v>
      </c>
      <c r="N31" s="57" t="str">
        <f>"0816651217"</f>
        <v>0816651217</v>
      </c>
    </row>
    <row r="32" spans="1:14" x14ac:dyDescent="0.55000000000000004">
      <c r="A32" s="3">
        <v>26</v>
      </c>
      <c r="B32" s="19">
        <v>26</v>
      </c>
      <c r="C32" s="3" t="s">
        <v>5</v>
      </c>
      <c r="D32" s="58" t="str">
        <f>"1102200444661"</f>
        <v>1102200444661</v>
      </c>
      <c r="E32" s="58" t="s">
        <v>38</v>
      </c>
      <c r="F32" s="12" t="s">
        <v>990</v>
      </c>
      <c r="G32" s="12" t="s">
        <v>991</v>
      </c>
      <c r="H32" s="12" t="s">
        <v>992</v>
      </c>
      <c r="I32" s="12" t="s">
        <v>993</v>
      </c>
      <c r="J32" s="3" t="s">
        <v>8</v>
      </c>
      <c r="K32" s="5">
        <v>4</v>
      </c>
      <c r="L32" s="3" t="s">
        <v>86</v>
      </c>
      <c r="M32" s="23" t="s">
        <v>25</v>
      </c>
      <c r="N32" s="57" t="str">
        <f>"0819833334"</f>
        <v>0819833334</v>
      </c>
    </row>
    <row r="33" spans="1:14" x14ac:dyDescent="0.55000000000000004">
      <c r="A33" s="3">
        <v>27</v>
      </c>
      <c r="B33" s="19">
        <v>27</v>
      </c>
      <c r="C33" s="3" t="s">
        <v>5</v>
      </c>
      <c r="D33" s="58" t="str">
        <f>"1102200425900"</f>
        <v>1102200425900</v>
      </c>
      <c r="E33" s="58" t="s">
        <v>37</v>
      </c>
      <c r="F33" s="12" t="s">
        <v>994</v>
      </c>
      <c r="G33" s="12" t="s">
        <v>995</v>
      </c>
      <c r="H33" s="12" t="s">
        <v>996</v>
      </c>
      <c r="I33" s="12" t="s">
        <v>997</v>
      </c>
      <c r="J33" s="3" t="s">
        <v>16</v>
      </c>
      <c r="K33" s="5">
        <v>4</v>
      </c>
      <c r="L33" s="3" t="s">
        <v>86</v>
      </c>
      <c r="M33" s="23" t="s">
        <v>25</v>
      </c>
      <c r="N33" s="57" t="str">
        <f>"0878808778"</f>
        <v>0878808778</v>
      </c>
    </row>
    <row r="34" spans="1:14" x14ac:dyDescent="0.55000000000000004">
      <c r="A34" s="3">
        <v>28</v>
      </c>
      <c r="B34" s="19">
        <v>28</v>
      </c>
      <c r="C34" s="3" t="s">
        <v>5</v>
      </c>
      <c r="D34" s="58" t="str">
        <f>"1100704614461"</f>
        <v>1100704614461</v>
      </c>
      <c r="E34" s="58" t="s">
        <v>38</v>
      </c>
      <c r="F34" s="12" t="s">
        <v>998</v>
      </c>
      <c r="G34" s="12" t="s">
        <v>999</v>
      </c>
      <c r="H34" s="12" t="s">
        <v>1000</v>
      </c>
      <c r="I34" s="12" t="s">
        <v>1001</v>
      </c>
      <c r="J34" s="3" t="s">
        <v>8</v>
      </c>
      <c r="K34" s="5">
        <v>4</v>
      </c>
      <c r="L34" s="3" t="s">
        <v>86</v>
      </c>
      <c r="M34" s="23" t="s">
        <v>25</v>
      </c>
      <c r="N34" s="57" t="str">
        <f>"0850718585"</f>
        <v>0850718585</v>
      </c>
    </row>
    <row r="35" spans="1:14" x14ac:dyDescent="0.55000000000000004">
      <c r="A35" s="3">
        <v>29</v>
      </c>
      <c r="B35" s="19">
        <v>29</v>
      </c>
      <c r="C35" s="3" t="s">
        <v>5</v>
      </c>
      <c r="D35" s="58" t="str">
        <f>"1100704614470"</f>
        <v>1100704614470</v>
      </c>
      <c r="E35" s="58" t="s">
        <v>38</v>
      </c>
      <c r="F35" s="12" t="s">
        <v>1002</v>
      </c>
      <c r="G35" s="12" t="s">
        <v>999</v>
      </c>
      <c r="H35" s="12" t="s">
        <v>1003</v>
      </c>
      <c r="I35" s="12" t="s">
        <v>1001</v>
      </c>
      <c r="J35" s="3" t="s">
        <v>8</v>
      </c>
      <c r="K35" s="5">
        <v>4</v>
      </c>
      <c r="L35" s="3" t="s">
        <v>86</v>
      </c>
      <c r="M35" s="23" t="s">
        <v>25</v>
      </c>
      <c r="N35" s="57" t="str">
        <f>"0850718585"</f>
        <v>0850718585</v>
      </c>
    </row>
    <row r="36" spans="1:14" x14ac:dyDescent="0.55000000000000004">
      <c r="A36" s="3">
        <v>30</v>
      </c>
      <c r="B36" s="19">
        <v>30</v>
      </c>
      <c r="C36" s="3" t="s">
        <v>5</v>
      </c>
      <c r="D36" s="58" t="str">
        <f>"1120300268260"</f>
        <v>1120300268260</v>
      </c>
      <c r="E36" s="58" t="s">
        <v>38</v>
      </c>
      <c r="F36" s="12" t="s">
        <v>1004</v>
      </c>
      <c r="G36" s="12" t="s">
        <v>1005</v>
      </c>
      <c r="H36" s="12" t="s">
        <v>1006</v>
      </c>
      <c r="I36" s="12" t="s">
        <v>1007</v>
      </c>
      <c r="J36" s="3" t="s">
        <v>8</v>
      </c>
      <c r="K36" s="5">
        <v>4</v>
      </c>
      <c r="L36" s="3" t="s">
        <v>86</v>
      </c>
      <c r="M36" s="23" t="s">
        <v>25</v>
      </c>
      <c r="N36" s="57" t="str">
        <f>"0835498881"</f>
        <v>0835498881</v>
      </c>
    </row>
    <row r="37" spans="1:14" x14ac:dyDescent="0.55000000000000004">
      <c r="A37" s="3">
        <v>31</v>
      </c>
      <c r="B37" s="19">
        <v>31</v>
      </c>
      <c r="C37" s="3" t="s">
        <v>5</v>
      </c>
      <c r="D37" s="58" t="str">
        <f>"1101402533761"</f>
        <v>1101402533761</v>
      </c>
      <c r="E37" s="58" t="s">
        <v>37</v>
      </c>
      <c r="F37" s="12" t="s">
        <v>1008</v>
      </c>
      <c r="G37" s="12" t="s">
        <v>1009</v>
      </c>
      <c r="H37" s="12" t="s">
        <v>1010</v>
      </c>
      <c r="I37" s="12" t="s">
        <v>1011</v>
      </c>
      <c r="J37" s="3" t="s">
        <v>16</v>
      </c>
      <c r="K37" s="5">
        <v>4</v>
      </c>
      <c r="L37" s="3" t="s">
        <v>86</v>
      </c>
      <c r="M37" s="23" t="s">
        <v>25</v>
      </c>
      <c r="N37" s="57" t="str">
        <f>"0624593996"</f>
        <v>0624593996</v>
      </c>
    </row>
    <row r="38" spans="1:14" x14ac:dyDescent="0.55000000000000004">
      <c r="A38" s="3">
        <v>32</v>
      </c>
      <c r="B38" s="19">
        <v>32</v>
      </c>
      <c r="C38" s="3" t="s">
        <v>5</v>
      </c>
      <c r="D38" s="58" t="str">
        <f>"1102170227510"</f>
        <v>1102170227510</v>
      </c>
      <c r="E38" s="58" t="s">
        <v>38</v>
      </c>
      <c r="F38" s="12" t="s">
        <v>1012</v>
      </c>
      <c r="G38" s="12" t="s">
        <v>1013</v>
      </c>
      <c r="H38" s="12" t="s">
        <v>1014</v>
      </c>
      <c r="I38" s="12" t="s">
        <v>1015</v>
      </c>
      <c r="J38" s="3" t="s">
        <v>8</v>
      </c>
      <c r="K38" s="5">
        <v>4</v>
      </c>
      <c r="L38" s="3" t="s">
        <v>86</v>
      </c>
      <c r="M38" s="23" t="s">
        <v>25</v>
      </c>
      <c r="N38" s="57" t="str">
        <f>"0819990226"</f>
        <v>0819990226</v>
      </c>
    </row>
    <row r="39" spans="1:14" x14ac:dyDescent="0.55000000000000004">
      <c r="A39" s="3">
        <v>33</v>
      </c>
      <c r="B39" s="19">
        <v>33</v>
      </c>
      <c r="C39" s="3" t="s">
        <v>5</v>
      </c>
      <c r="D39" s="58" t="str">
        <f>"1749901581577"</f>
        <v>1749901581577</v>
      </c>
      <c r="E39" s="58" t="s">
        <v>38</v>
      </c>
      <c r="F39" s="12" t="s">
        <v>1016</v>
      </c>
      <c r="G39" s="12" t="s">
        <v>1017</v>
      </c>
      <c r="H39" s="12" t="s">
        <v>1018</v>
      </c>
      <c r="I39" s="12" t="s">
        <v>1019</v>
      </c>
      <c r="J39" s="3" t="s">
        <v>8</v>
      </c>
      <c r="K39" s="5">
        <v>4</v>
      </c>
      <c r="L39" s="3" t="s">
        <v>86</v>
      </c>
      <c r="M39" s="23" t="s">
        <v>25</v>
      </c>
      <c r="N39" s="57" t="str">
        <f>"0897983311"</f>
        <v>0897983311</v>
      </c>
    </row>
    <row r="40" spans="1:14" x14ac:dyDescent="0.55000000000000004">
      <c r="A40" s="3">
        <v>34</v>
      </c>
      <c r="B40" s="19">
        <v>34</v>
      </c>
      <c r="C40" s="3" t="s">
        <v>5</v>
      </c>
      <c r="D40" s="58" t="str">
        <f>"1103705166520"</f>
        <v>1103705166520</v>
      </c>
      <c r="E40" s="58" t="s">
        <v>37</v>
      </c>
      <c r="F40" s="12" t="s">
        <v>1020</v>
      </c>
      <c r="G40" s="12" t="s">
        <v>1021</v>
      </c>
      <c r="H40" s="12" t="s">
        <v>1022</v>
      </c>
      <c r="I40" s="12" t="s">
        <v>1023</v>
      </c>
      <c r="J40" s="3" t="s">
        <v>16</v>
      </c>
      <c r="K40" s="5">
        <v>4</v>
      </c>
      <c r="L40" s="3" t="s">
        <v>86</v>
      </c>
      <c r="M40" s="23" t="s">
        <v>25</v>
      </c>
      <c r="N40" s="57" t="str">
        <f>"0936635495"</f>
        <v>0936635495</v>
      </c>
    </row>
    <row r="41" spans="1:14" x14ac:dyDescent="0.55000000000000004">
      <c r="A41" s="3">
        <v>35</v>
      </c>
      <c r="B41" s="19">
        <v>35</v>
      </c>
      <c r="C41" s="3" t="s">
        <v>5</v>
      </c>
      <c r="D41" s="58" t="str">
        <f>"1103900424192"</f>
        <v>1103900424192</v>
      </c>
      <c r="E41" s="58" t="s">
        <v>38</v>
      </c>
      <c r="F41" s="12" t="s">
        <v>1024</v>
      </c>
      <c r="G41" s="12" t="s">
        <v>1025</v>
      </c>
      <c r="H41" s="12" t="s">
        <v>1026</v>
      </c>
      <c r="I41" s="12" t="s">
        <v>1027</v>
      </c>
      <c r="J41" s="3" t="s">
        <v>8</v>
      </c>
      <c r="K41" s="5">
        <v>4</v>
      </c>
      <c r="L41" s="3" t="s">
        <v>86</v>
      </c>
      <c r="M41" s="23" t="s">
        <v>25</v>
      </c>
      <c r="N41" s="57" t="str">
        <f>"0878442489"</f>
        <v>0878442489</v>
      </c>
    </row>
    <row r="42" spans="1:14" x14ac:dyDescent="0.55000000000000004">
      <c r="A42" s="3">
        <v>36</v>
      </c>
      <c r="B42" s="19">
        <v>36</v>
      </c>
      <c r="C42" s="3" t="s">
        <v>5</v>
      </c>
      <c r="D42" s="58" t="str">
        <f>"1102200437991"</f>
        <v>1102200437991</v>
      </c>
      <c r="E42" s="58" t="s">
        <v>38</v>
      </c>
      <c r="F42" s="12" t="s">
        <v>1028</v>
      </c>
      <c r="G42" s="12" t="s">
        <v>1029</v>
      </c>
      <c r="H42" s="12" t="s">
        <v>1030</v>
      </c>
      <c r="I42" s="12" t="s">
        <v>1031</v>
      </c>
      <c r="J42" s="3" t="s">
        <v>8</v>
      </c>
      <c r="K42" s="5">
        <v>4</v>
      </c>
      <c r="L42" s="3" t="s">
        <v>86</v>
      </c>
      <c r="M42" s="23" t="s">
        <v>25</v>
      </c>
      <c r="N42" s="57" t="str">
        <f>"0818151035"</f>
        <v>0818151035</v>
      </c>
    </row>
    <row r="43" spans="1:14" x14ac:dyDescent="0.55000000000000004">
      <c r="A43" s="3">
        <v>37</v>
      </c>
      <c r="B43" s="19">
        <v>37</v>
      </c>
      <c r="C43" s="3" t="s">
        <v>5</v>
      </c>
      <c r="D43" s="58" t="str">
        <f>"1100401754097"</f>
        <v>1100401754097</v>
      </c>
      <c r="E43" s="58" t="s">
        <v>38</v>
      </c>
      <c r="F43" s="12" t="s">
        <v>1032</v>
      </c>
      <c r="G43" s="12" t="s">
        <v>1033</v>
      </c>
      <c r="H43" s="12" t="s">
        <v>1034</v>
      </c>
      <c r="I43" s="12" t="s">
        <v>1035</v>
      </c>
      <c r="J43" s="3" t="s">
        <v>8</v>
      </c>
      <c r="K43" s="5">
        <v>4</v>
      </c>
      <c r="L43" s="3" t="s">
        <v>86</v>
      </c>
      <c r="M43" s="23" t="s">
        <v>25</v>
      </c>
      <c r="N43" s="57" t="str">
        <f>"0863933185"</f>
        <v>0863933185</v>
      </c>
    </row>
    <row r="44" spans="1:14" x14ac:dyDescent="0.55000000000000004">
      <c r="A44" s="3">
        <v>38</v>
      </c>
      <c r="B44" s="19">
        <v>38</v>
      </c>
      <c r="C44" s="3" t="s">
        <v>5</v>
      </c>
      <c r="D44" s="58" t="str">
        <f>"1102004736043"</f>
        <v>1102004736043</v>
      </c>
      <c r="E44" s="58" t="s">
        <v>38</v>
      </c>
      <c r="F44" s="12" t="s">
        <v>1036</v>
      </c>
      <c r="G44" s="12" t="s">
        <v>1037</v>
      </c>
      <c r="H44" s="12" t="s">
        <v>1038</v>
      </c>
      <c r="I44" s="12" t="s">
        <v>1039</v>
      </c>
      <c r="J44" s="3" t="s">
        <v>8</v>
      </c>
      <c r="K44" s="5">
        <v>4</v>
      </c>
      <c r="L44" s="3" t="s">
        <v>86</v>
      </c>
      <c r="M44" s="23" t="s">
        <v>25</v>
      </c>
      <c r="N44" s="57" t="str">
        <f>"0814866256"</f>
        <v>0814866256</v>
      </c>
    </row>
    <row r="45" spans="1:14" x14ac:dyDescent="0.55000000000000004">
      <c r="A45" s="3">
        <v>39</v>
      </c>
      <c r="B45" s="19">
        <v>39</v>
      </c>
      <c r="C45" s="3" t="s">
        <v>5</v>
      </c>
      <c r="D45" s="58" t="str">
        <f>"1102170216941"</f>
        <v>1102170216941</v>
      </c>
      <c r="E45" s="58" t="s">
        <v>38</v>
      </c>
      <c r="F45" s="12" t="s">
        <v>1040</v>
      </c>
      <c r="G45" s="12" t="s">
        <v>1041</v>
      </c>
      <c r="H45" s="12" t="s">
        <v>276</v>
      </c>
      <c r="I45" s="12" t="s">
        <v>1042</v>
      </c>
      <c r="J45" s="3" t="s">
        <v>8</v>
      </c>
      <c r="K45" s="5">
        <v>4</v>
      </c>
      <c r="L45" s="3" t="s">
        <v>86</v>
      </c>
      <c r="M45" s="23" t="s">
        <v>25</v>
      </c>
      <c r="N45" s="57" t="str">
        <f>"0818570662"</f>
        <v>0818570662</v>
      </c>
    </row>
    <row r="46" spans="1:14" x14ac:dyDescent="0.55000000000000004">
      <c r="A46" s="3">
        <v>40</v>
      </c>
      <c r="B46" s="19">
        <v>40</v>
      </c>
      <c r="C46" s="3" t="s">
        <v>5</v>
      </c>
      <c r="D46" s="58" t="str">
        <f>"1104800034601"</f>
        <v>1104800034601</v>
      </c>
      <c r="E46" s="58" t="s">
        <v>37</v>
      </c>
      <c r="F46" s="12" t="s">
        <v>1043</v>
      </c>
      <c r="G46" s="12" t="s">
        <v>1044</v>
      </c>
      <c r="H46" s="12" t="s">
        <v>1045</v>
      </c>
      <c r="I46" s="12" t="s">
        <v>1046</v>
      </c>
      <c r="J46" s="3" t="s">
        <v>16</v>
      </c>
      <c r="K46" s="5">
        <v>4</v>
      </c>
      <c r="L46" s="3" t="s">
        <v>86</v>
      </c>
      <c r="M46" s="23" t="s">
        <v>25</v>
      </c>
      <c r="N46" s="57" t="str">
        <f>"0909289990"</f>
        <v>0909289990</v>
      </c>
    </row>
    <row r="47" spans="1:14" x14ac:dyDescent="0.55000000000000004">
      <c r="A47" s="3">
        <v>41</v>
      </c>
      <c r="B47" s="19">
        <v>41</v>
      </c>
      <c r="C47" s="3" t="s">
        <v>5</v>
      </c>
      <c r="D47" s="58" t="str">
        <f>"1102004751450"</f>
        <v>1102004751450</v>
      </c>
      <c r="E47" s="58" t="s">
        <v>38</v>
      </c>
      <c r="F47" s="12" t="s">
        <v>878</v>
      </c>
      <c r="G47" s="12" t="s">
        <v>1047</v>
      </c>
      <c r="H47" s="12" t="s">
        <v>880</v>
      </c>
      <c r="I47" s="12" t="s">
        <v>1048</v>
      </c>
      <c r="J47" s="3" t="s">
        <v>8</v>
      </c>
      <c r="K47" s="5">
        <v>4</v>
      </c>
      <c r="L47" s="3" t="s">
        <v>86</v>
      </c>
      <c r="M47" s="23" t="s">
        <v>25</v>
      </c>
      <c r="N47" s="57" t="str">
        <f>"0617027880"</f>
        <v>0617027880</v>
      </c>
    </row>
    <row r="48" spans="1:14" x14ac:dyDescent="0.55000000000000004">
      <c r="A48" s="3">
        <v>42</v>
      </c>
      <c r="B48" s="19">
        <v>42</v>
      </c>
      <c r="C48" s="3" t="s">
        <v>5</v>
      </c>
      <c r="D48" s="58" t="str">
        <f>"1102200420967"</f>
        <v>1102200420967</v>
      </c>
      <c r="E48" s="58" t="s">
        <v>38</v>
      </c>
      <c r="F48" s="12" t="s">
        <v>1049</v>
      </c>
      <c r="G48" s="12" t="s">
        <v>1050</v>
      </c>
      <c r="H48" s="12" t="s">
        <v>1051</v>
      </c>
      <c r="I48" s="12" t="s">
        <v>1052</v>
      </c>
      <c r="J48" s="3" t="s">
        <v>8</v>
      </c>
      <c r="K48" s="5">
        <v>4</v>
      </c>
      <c r="L48" s="3" t="s">
        <v>86</v>
      </c>
      <c r="M48" s="23" t="s">
        <v>25</v>
      </c>
      <c r="N48" s="57" t="str">
        <f>"0800566688"</f>
        <v>0800566688</v>
      </c>
    </row>
    <row r="49" spans="1:14" x14ac:dyDescent="0.55000000000000004">
      <c r="A49" s="3">
        <v>43</v>
      </c>
      <c r="B49" s="19">
        <v>43</v>
      </c>
      <c r="C49" s="3" t="s">
        <v>5</v>
      </c>
      <c r="D49" s="58" t="str">
        <f>"1100704626290"</f>
        <v>1100704626290</v>
      </c>
      <c r="E49" s="58" t="s">
        <v>38</v>
      </c>
      <c r="F49" s="12" t="s">
        <v>1053</v>
      </c>
      <c r="G49" s="12" t="s">
        <v>1054</v>
      </c>
      <c r="H49" s="12" t="s">
        <v>1055</v>
      </c>
      <c r="I49" s="12" t="s">
        <v>1056</v>
      </c>
      <c r="J49" s="3" t="s">
        <v>8</v>
      </c>
      <c r="K49" s="5">
        <v>4</v>
      </c>
      <c r="L49" s="3" t="s">
        <v>86</v>
      </c>
      <c r="M49" s="23" t="s">
        <v>25</v>
      </c>
      <c r="N49" s="57" t="str">
        <f>"0870077023"</f>
        <v>0870077023</v>
      </c>
    </row>
    <row r="50" spans="1:14" x14ac:dyDescent="0.55000000000000004">
      <c r="A50" s="3">
        <v>44</v>
      </c>
      <c r="B50" s="19">
        <v>44</v>
      </c>
      <c r="C50" s="3" t="s">
        <v>5</v>
      </c>
      <c r="D50" s="58" t="str">
        <f>"1749400196328"</f>
        <v>1749400196328</v>
      </c>
      <c r="E50" s="58" t="s">
        <v>38</v>
      </c>
      <c r="F50" s="12" t="s">
        <v>1057</v>
      </c>
      <c r="G50" s="12" t="s">
        <v>1058</v>
      </c>
      <c r="H50" s="12" t="s">
        <v>1059</v>
      </c>
      <c r="I50" s="12" t="s">
        <v>1060</v>
      </c>
      <c r="J50" s="3" t="s">
        <v>8</v>
      </c>
      <c r="K50" s="5">
        <v>4</v>
      </c>
      <c r="L50" s="3" t="s">
        <v>86</v>
      </c>
      <c r="M50" s="23" t="s">
        <v>25</v>
      </c>
      <c r="N50" s="57" t="str">
        <f>"0999171674"</f>
        <v>0999171674</v>
      </c>
    </row>
    <row r="51" spans="1:14" x14ac:dyDescent="0.55000000000000004">
      <c r="A51" s="3">
        <v>45</v>
      </c>
      <c r="B51" s="19">
        <v>45</v>
      </c>
      <c r="C51" s="3" t="s">
        <v>5</v>
      </c>
      <c r="D51" s="58" t="str">
        <f>"1101801773189"</f>
        <v>1101801773189</v>
      </c>
      <c r="E51" s="58" t="s">
        <v>38</v>
      </c>
      <c r="F51" s="12" t="s">
        <v>1061</v>
      </c>
      <c r="G51" s="12" t="s">
        <v>1062</v>
      </c>
      <c r="H51" s="12" t="s">
        <v>1063</v>
      </c>
      <c r="I51" s="12" t="s">
        <v>1064</v>
      </c>
      <c r="J51" s="3" t="s">
        <v>8</v>
      </c>
      <c r="K51" s="5">
        <v>4</v>
      </c>
      <c r="L51" s="3" t="s">
        <v>86</v>
      </c>
      <c r="M51" s="23" t="s">
        <v>25</v>
      </c>
      <c r="N51" s="57" t="str">
        <f>"0891299696"</f>
        <v>0891299696</v>
      </c>
    </row>
    <row r="52" spans="1:14" x14ac:dyDescent="0.55000000000000004">
      <c r="A52" s="3">
        <v>46</v>
      </c>
      <c r="B52" s="19">
        <v>46</v>
      </c>
      <c r="C52" s="3" t="s">
        <v>50</v>
      </c>
      <c r="D52" s="58" t="str">
        <f>"1102004699962"</f>
        <v>1102004699962</v>
      </c>
      <c r="E52" s="58" t="s">
        <v>38</v>
      </c>
      <c r="F52" s="12" t="s">
        <v>1065</v>
      </c>
      <c r="G52" s="12" t="s">
        <v>1066</v>
      </c>
      <c r="H52" s="12" t="s">
        <v>1067</v>
      </c>
      <c r="I52" s="12" t="s">
        <v>1068</v>
      </c>
      <c r="J52" s="3" t="s">
        <v>8</v>
      </c>
      <c r="K52" s="5">
        <v>4</v>
      </c>
      <c r="L52" s="3" t="s">
        <v>86</v>
      </c>
      <c r="M52" s="23" t="s">
        <v>25</v>
      </c>
      <c r="N52" s="57" t="str">
        <f>"0955549555"</f>
        <v>0955549555</v>
      </c>
    </row>
    <row r="53" spans="1:14" x14ac:dyDescent="0.55000000000000004">
      <c r="A53" s="3">
        <v>47</v>
      </c>
      <c r="B53" s="19">
        <v>47</v>
      </c>
      <c r="C53" s="3" t="s">
        <v>5</v>
      </c>
      <c r="D53" s="58" t="str">
        <f>"1104700321994"</f>
        <v>1104700321994</v>
      </c>
      <c r="E53" s="58" t="s">
        <v>38</v>
      </c>
      <c r="F53" s="12" t="s">
        <v>1069</v>
      </c>
      <c r="G53" s="12" t="s">
        <v>1070</v>
      </c>
      <c r="H53" s="12" t="s">
        <v>1071</v>
      </c>
      <c r="I53" s="12" t="s">
        <v>1072</v>
      </c>
      <c r="J53" s="3" t="s">
        <v>8</v>
      </c>
      <c r="K53" s="5">
        <v>4</v>
      </c>
      <c r="L53" s="3" t="s">
        <v>86</v>
      </c>
      <c r="M53" s="23" t="s">
        <v>25</v>
      </c>
      <c r="N53" s="57" t="str">
        <f>"0818891654"</f>
        <v>0818891654</v>
      </c>
    </row>
    <row r="54" spans="1:14" x14ac:dyDescent="0.55000000000000004">
      <c r="A54" s="3">
        <v>48</v>
      </c>
      <c r="B54" s="19">
        <v>48</v>
      </c>
      <c r="C54" s="3" t="s">
        <v>5</v>
      </c>
      <c r="D54" s="58" t="str">
        <f>"1100401750008"</f>
        <v>1100401750008</v>
      </c>
      <c r="E54" s="58" t="s">
        <v>38</v>
      </c>
      <c r="F54" s="12" t="s">
        <v>1073</v>
      </c>
      <c r="G54" s="12" t="s">
        <v>1074</v>
      </c>
      <c r="H54" s="12" t="s">
        <v>1075</v>
      </c>
      <c r="I54" s="12" t="s">
        <v>1076</v>
      </c>
      <c r="J54" s="3" t="s">
        <v>8</v>
      </c>
      <c r="K54" s="5">
        <v>4</v>
      </c>
      <c r="L54" s="3" t="s">
        <v>86</v>
      </c>
      <c r="M54" s="23" t="s">
        <v>25</v>
      </c>
      <c r="N54" s="57" t="str">
        <f>"0925058555"</f>
        <v>0925058555</v>
      </c>
    </row>
    <row r="55" spans="1:14" x14ac:dyDescent="0.55000000000000004">
      <c r="A55" s="3">
        <v>49</v>
      </c>
      <c r="B55" s="19">
        <v>49</v>
      </c>
      <c r="C55" s="3" t="s">
        <v>5</v>
      </c>
      <c r="D55" s="58" t="str">
        <f>"1102170221996"</f>
        <v>1102170221996</v>
      </c>
      <c r="E55" s="58" t="s">
        <v>37</v>
      </c>
      <c r="F55" s="12" t="s">
        <v>1077</v>
      </c>
      <c r="G55" s="12" t="s">
        <v>1078</v>
      </c>
      <c r="H55" s="12" t="s">
        <v>1079</v>
      </c>
      <c r="I55" s="12" t="s">
        <v>1080</v>
      </c>
      <c r="J55" s="3" t="s">
        <v>16</v>
      </c>
      <c r="K55" s="5">
        <v>4</v>
      </c>
      <c r="L55" s="3" t="s">
        <v>86</v>
      </c>
      <c r="M55" s="23" t="s">
        <v>25</v>
      </c>
      <c r="N55" s="57" t="str">
        <f>"0966195393"</f>
        <v>0966195393</v>
      </c>
    </row>
    <row r="56" spans="1:14" x14ac:dyDescent="0.55000000000000004">
      <c r="A56" s="3">
        <v>50</v>
      </c>
      <c r="B56" s="19">
        <v>50</v>
      </c>
      <c r="C56" s="3" t="s">
        <v>5</v>
      </c>
      <c r="D56" s="58" t="str">
        <f>"1100401750253"</f>
        <v>1100401750253</v>
      </c>
      <c r="E56" s="58" t="s">
        <v>38</v>
      </c>
      <c r="F56" s="12" t="s">
        <v>410</v>
      </c>
      <c r="G56" s="12" t="s">
        <v>1081</v>
      </c>
      <c r="H56" s="12" t="s">
        <v>1082</v>
      </c>
      <c r="I56" s="12" t="s">
        <v>1083</v>
      </c>
      <c r="J56" s="3" t="s">
        <v>8</v>
      </c>
      <c r="K56" s="5">
        <v>4</v>
      </c>
      <c r="L56" s="3" t="s">
        <v>86</v>
      </c>
      <c r="M56" s="23" t="s">
        <v>25</v>
      </c>
      <c r="N56" s="57" t="str">
        <f>"0888878800"</f>
        <v>0888878800</v>
      </c>
    </row>
    <row r="57" spans="1:14" x14ac:dyDescent="0.55000000000000004">
      <c r="A57" s="3">
        <v>51</v>
      </c>
      <c r="B57" s="19">
        <v>51</v>
      </c>
      <c r="C57" s="3" t="s">
        <v>8</v>
      </c>
      <c r="D57" s="58" t="str">
        <f>"1104800033508"</f>
        <v>1104800033508</v>
      </c>
      <c r="E57" s="58" t="s">
        <v>37</v>
      </c>
      <c r="F57" s="12" t="s">
        <v>1084</v>
      </c>
      <c r="G57" s="12" t="s">
        <v>1085</v>
      </c>
      <c r="H57" s="12" t="s">
        <v>1086</v>
      </c>
      <c r="I57" s="12" t="s">
        <v>1087</v>
      </c>
      <c r="J57" s="3" t="s">
        <v>16</v>
      </c>
      <c r="K57" s="5">
        <v>4</v>
      </c>
      <c r="L57" s="3" t="s">
        <v>86</v>
      </c>
      <c r="M57" s="23" t="s">
        <v>25</v>
      </c>
      <c r="N57" s="57" t="str">
        <f>"0830128119"</f>
        <v>0830128119</v>
      </c>
    </row>
    <row r="58" spans="1:14" x14ac:dyDescent="0.55000000000000004">
      <c r="A58" s="3">
        <v>52</v>
      </c>
      <c r="B58" s="19">
        <v>52</v>
      </c>
      <c r="C58" s="3" t="s">
        <v>5</v>
      </c>
      <c r="D58" s="58" t="str">
        <f>"1102900264844"</f>
        <v>1102900264844</v>
      </c>
      <c r="E58" s="58" t="s">
        <v>38</v>
      </c>
      <c r="F58" s="12" t="s">
        <v>250</v>
      </c>
      <c r="G58" s="12" t="s">
        <v>788</v>
      </c>
      <c r="H58" s="12" t="s">
        <v>252</v>
      </c>
      <c r="I58" s="12" t="s">
        <v>790</v>
      </c>
      <c r="J58" s="3" t="s">
        <v>8</v>
      </c>
      <c r="K58" s="5">
        <v>4</v>
      </c>
      <c r="L58" s="3" t="s">
        <v>86</v>
      </c>
      <c r="M58" s="23" t="s">
        <v>25</v>
      </c>
      <c r="N58" s="57" t="str">
        <f>"0865219364"</f>
        <v>0865219364</v>
      </c>
    </row>
    <row r="59" spans="1:14" x14ac:dyDescent="0.55000000000000004">
      <c r="A59" s="3">
        <v>53</v>
      </c>
      <c r="B59" s="19">
        <v>53</v>
      </c>
      <c r="C59" s="3" t="s">
        <v>5</v>
      </c>
      <c r="D59" s="58" t="str">
        <f>"5101600046452"</f>
        <v>5101600046452</v>
      </c>
      <c r="E59" s="58" t="s">
        <v>38</v>
      </c>
      <c r="F59" s="12" t="s">
        <v>1088</v>
      </c>
      <c r="G59" s="12" t="s">
        <v>1089</v>
      </c>
      <c r="H59" s="12" t="s">
        <v>1090</v>
      </c>
      <c r="I59" s="12" t="s">
        <v>1091</v>
      </c>
      <c r="J59" s="3" t="s">
        <v>8</v>
      </c>
      <c r="K59" s="5">
        <v>4</v>
      </c>
      <c r="L59" s="3" t="s">
        <v>86</v>
      </c>
      <c r="M59" s="23" t="s">
        <v>25</v>
      </c>
      <c r="N59" s="57" t="str">
        <f>"0983363736"</f>
        <v>0983363736</v>
      </c>
    </row>
    <row r="60" spans="1:14" x14ac:dyDescent="0.55000000000000004">
      <c r="A60" s="3">
        <v>54</v>
      </c>
      <c r="B60" s="19">
        <v>54</v>
      </c>
      <c r="C60" s="3" t="s">
        <v>5</v>
      </c>
      <c r="D60" s="58" t="str">
        <f>"1102170212201"</f>
        <v>1102170212201</v>
      </c>
      <c r="E60" s="58" t="s">
        <v>37</v>
      </c>
      <c r="F60" s="12" t="s">
        <v>1092</v>
      </c>
      <c r="G60" s="12" t="s">
        <v>743</v>
      </c>
      <c r="H60" s="12" t="s">
        <v>1093</v>
      </c>
      <c r="I60" s="12" t="s">
        <v>745</v>
      </c>
      <c r="J60" s="3" t="s">
        <v>16</v>
      </c>
      <c r="K60" s="5">
        <v>4</v>
      </c>
      <c r="L60" s="3" t="s">
        <v>86</v>
      </c>
      <c r="M60" s="23" t="s">
        <v>25</v>
      </c>
      <c r="N60" s="57" t="str">
        <f>"0825989169"</f>
        <v>0825989169</v>
      </c>
    </row>
    <row r="61" spans="1:14" x14ac:dyDescent="0.55000000000000004">
      <c r="A61" s="3">
        <v>55</v>
      </c>
      <c r="B61" s="19">
        <v>55</v>
      </c>
      <c r="C61" s="3" t="s">
        <v>5</v>
      </c>
      <c r="D61" s="58" t="str">
        <f>"1478600303553"</f>
        <v>1478600303553</v>
      </c>
      <c r="E61" s="58" t="s">
        <v>37</v>
      </c>
      <c r="F61" s="12" t="s">
        <v>1094</v>
      </c>
      <c r="G61" s="12" t="s">
        <v>1095</v>
      </c>
      <c r="H61" s="12" t="s">
        <v>1096</v>
      </c>
      <c r="I61" s="12" t="s">
        <v>1097</v>
      </c>
      <c r="J61" s="3" t="s">
        <v>16</v>
      </c>
      <c r="K61" s="5">
        <v>4</v>
      </c>
      <c r="L61" s="3" t="s">
        <v>86</v>
      </c>
      <c r="M61" s="23" t="s">
        <v>25</v>
      </c>
      <c r="N61" s="57" t="str">
        <f>"0994576426"</f>
        <v>0994576426</v>
      </c>
    </row>
    <row r="62" spans="1:14" x14ac:dyDescent="0.55000000000000004">
      <c r="A62" s="3">
        <v>56</v>
      </c>
      <c r="B62" s="19">
        <v>56</v>
      </c>
      <c r="C62" s="3" t="s">
        <v>8</v>
      </c>
      <c r="D62" s="58" t="str">
        <f>"1129902504725"</f>
        <v>1129902504725</v>
      </c>
      <c r="E62" s="58" t="s">
        <v>37</v>
      </c>
      <c r="F62" s="12" t="s">
        <v>1098</v>
      </c>
      <c r="G62" s="12" t="s">
        <v>1099</v>
      </c>
      <c r="H62" s="12" t="s">
        <v>1100</v>
      </c>
      <c r="I62" s="12" t="s">
        <v>1101</v>
      </c>
      <c r="J62" s="3" t="s">
        <v>16</v>
      </c>
      <c r="K62" s="5">
        <v>4</v>
      </c>
      <c r="L62" s="3" t="s">
        <v>86</v>
      </c>
      <c r="M62" s="23" t="s">
        <v>25</v>
      </c>
      <c r="N62" s="57" t="str">
        <f>"0930964546"</f>
        <v>0930964546</v>
      </c>
    </row>
    <row r="63" spans="1:14" x14ac:dyDescent="0.55000000000000004">
      <c r="A63" s="3">
        <v>57</v>
      </c>
      <c r="B63" s="19">
        <v>57</v>
      </c>
      <c r="C63" s="3" t="s">
        <v>5</v>
      </c>
      <c r="D63" s="58" t="str">
        <f>"1103000309915"</f>
        <v>1103000309915</v>
      </c>
      <c r="E63" s="58" t="s">
        <v>37</v>
      </c>
      <c r="F63" s="12" t="s">
        <v>1102</v>
      </c>
      <c r="G63" s="12" t="s">
        <v>1103</v>
      </c>
      <c r="H63" s="12" t="s">
        <v>1104</v>
      </c>
      <c r="I63" s="12" t="s">
        <v>1105</v>
      </c>
      <c r="J63" s="3" t="s">
        <v>16</v>
      </c>
      <c r="K63" s="5">
        <v>4</v>
      </c>
      <c r="L63" s="3" t="s">
        <v>86</v>
      </c>
      <c r="M63" s="23" t="s">
        <v>25</v>
      </c>
      <c r="N63" s="57" t="str">
        <f>"0909723444"</f>
        <v>0909723444</v>
      </c>
    </row>
    <row r="64" spans="1:14" x14ac:dyDescent="0.55000000000000004">
      <c r="A64" s="3">
        <v>58</v>
      </c>
      <c r="B64" s="19">
        <v>58</v>
      </c>
      <c r="C64" s="3" t="s">
        <v>5</v>
      </c>
      <c r="D64" s="58" t="str">
        <f>"1100401763371"</f>
        <v>1100401763371</v>
      </c>
      <c r="E64" s="58" t="s">
        <v>38</v>
      </c>
      <c r="F64" s="12" t="s">
        <v>567</v>
      </c>
      <c r="G64" s="12" t="s">
        <v>1106</v>
      </c>
      <c r="H64" s="12" t="s">
        <v>1107</v>
      </c>
      <c r="I64" s="12" t="s">
        <v>1108</v>
      </c>
      <c r="J64" s="3" t="s">
        <v>8</v>
      </c>
      <c r="K64" s="5">
        <v>4</v>
      </c>
      <c r="L64" s="3" t="s">
        <v>86</v>
      </c>
      <c r="M64" s="23" t="s">
        <v>25</v>
      </c>
      <c r="N64" s="57" t="str">
        <f>"0994515499"</f>
        <v>0994515499</v>
      </c>
    </row>
    <row r="65" spans="1:14" x14ac:dyDescent="0.55000000000000004">
      <c r="A65" s="3">
        <v>59</v>
      </c>
      <c r="B65" s="19">
        <v>59</v>
      </c>
      <c r="C65" s="3" t="s">
        <v>5</v>
      </c>
      <c r="D65" s="58" t="str">
        <f>"1104201005965"</f>
        <v>1104201005965</v>
      </c>
      <c r="E65" s="58" t="s">
        <v>38</v>
      </c>
      <c r="F65" s="12" t="s">
        <v>1109</v>
      </c>
      <c r="G65" s="12" t="s">
        <v>1110</v>
      </c>
      <c r="H65" s="12" t="s">
        <v>1111</v>
      </c>
      <c r="I65" s="12" t="s">
        <v>1112</v>
      </c>
      <c r="J65" s="3" t="s">
        <v>8</v>
      </c>
      <c r="K65" s="5">
        <v>4</v>
      </c>
      <c r="L65" s="3" t="s">
        <v>86</v>
      </c>
      <c r="M65" s="23" t="s">
        <v>25</v>
      </c>
      <c r="N65" s="57" t="str">
        <f>"0816466641"</f>
        <v>0816466641</v>
      </c>
    </row>
    <row r="66" spans="1:14" x14ac:dyDescent="0.55000000000000004">
      <c r="A66" s="3">
        <v>60</v>
      </c>
      <c r="B66" s="19">
        <v>60</v>
      </c>
      <c r="C66" s="3"/>
      <c r="D66" s="58"/>
      <c r="E66" s="58"/>
      <c r="F66" s="12"/>
      <c r="G66" s="12"/>
      <c r="H66" s="12"/>
      <c r="I66" s="12"/>
      <c r="J66" s="3"/>
      <c r="K66" s="5">
        <v>4</v>
      </c>
      <c r="L66" s="3"/>
      <c r="M66" s="23"/>
      <c r="N66" s="57"/>
    </row>
    <row r="67" spans="1:14" x14ac:dyDescent="0.55000000000000004">
      <c r="A67" s="3">
        <v>61</v>
      </c>
      <c r="B67" s="19">
        <v>61</v>
      </c>
      <c r="C67" s="3"/>
      <c r="D67" s="58"/>
      <c r="E67" s="58"/>
      <c r="F67" s="12"/>
      <c r="G67" s="12"/>
      <c r="H67" s="12"/>
      <c r="I67" s="12"/>
      <c r="J67" s="3"/>
      <c r="K67" s="5">
        <v>4</v>
      </c>
      <c r="L67" s="3"/>
      <c r="M67" s="23"/>
      <c r="N67" s="57"/>
    </row>
    <row r="68" spans="1:14" x14ac:dyDescent="0.55000000000000004">
      <c r="A68" s="3">
        <v>62</v>
      </c>
      <c r="B68" s="19">
        <v>62</v>
      </c>
      <c r="C68" s="3"/>
      <c r="D68" s="58"/>
      <c r="E68" s="58"/>
      <c r="F68" s="12"/>
      <c r="G68" s="12"/>
      <c r="H68" s="12"/>
      <c r="I68" s="12"/>
      <c r="J68" s="3"/>
      <c r="K68" s="5">
        <v>4</v>
      </c>
      <c r="L68" s="3"/>
      <c r="M68" s="23"/>
      <c r="N68" s="57"/>
    </row>
    <row r="69" spans="1:14" x14ac:dyDescent="0.55000000000000004">
      <c r="A69" s="3">
        <v>63</v>
      </c>
      <c r="B69" s="19">
        <v>63</v>
      </c>
      <c r="C69" s="3"/>
      <c r="D69" s="58"/>
      <c r="E69" s="58"/>
      <c r="F69" s="12"/>
      <c r="G69" s="12"/>
      <c r="H69" s="12"/>
      <c r="I69" s="12"/>
      <c r="J69" s="3"/>
      <c r="K69" s="5">
        <v>4</v>
      </c>
      <c r="L69" s="3"/>
      <c r="M69" s="23"/>
      <c r="N69" s="57"/>
    </row>
    <row r="70" spans="1:14" x14ac:dyDescent="0.55000000000000004">
      <c r="A70" s="3">
        <v>64</v>
      </c>
      <c r="B70" s="19">
        <v>64</v>
      </c>
      <c r="C70" s="3"/>
      <c r="D70" s="58"/>
      <c r="E70" s="58"/>
      <c r="F70" s="12"/>
      <c r="G70" s="12"/>
      <c r="H70" s="12"/>
      <c r="I70" s="12"/>
      <c r="J70" s="3"/>
      <c r="K70" s="5">
        <v>4</v>
      </c>
      <c r="L70" s="3"/>
      <c r="M70" s="23"/>
      <c r="N70" s="57"/>
    </row>
    <row r="71" spans="1:14" x14ac:dyDescent="0.55000000000000004">
      <c r="A71" s="3">
        <v>65</v>
      </c>
      <c r="B71" s="19">
        <v>65</v>
      </c>
      <c r="C71" s="3"/>
      <c r="D71" s="58"/>
      <c r="E71" s="58"/>
      <c r="F71" s="12"/>
      <c r="G71" s="12"/>
      <c r="H71" s="12"/>
      <c r="I71" s="12"/>
      <c r="J71" s="3"/>
      <c r="K71" s="5">
        <v>4</v>
      </c>
      <c r="L71" s="3"/>
      <c r="M71" s="23"/>
      <c r="N71" s="57"/>
    </row>
    <row r="72" spans="1:14" x14ac:dyDescent="0.55000000000000004">
      <c r="A72" s="3">
        <v>66</v>
      </c>
      <c r="B72" s="19">
        <v>66</v>
      </c>
      <c r="C72" s="3"/>
      <c r="D72" s="58"/>
      <c r="E72" s="58"/>
      <c r="F72" s="12"/>
      <c r="G72" s="12"/>
      <c r="H72" s="12"/>
      <c r="I72" s="12"/>
      <c r="J72" s="3"/>
      <c r="K72" s="5">
        <v>4</v>
      </c>
      <c r="L72" s="3"/>
      <c r="M72" s="23"/>
      <c r="N72" s="57"/>
    </row>
    <row r="73" spans="1:14" x14ac:dyDescent="0.55000000000000004">
      <c r="A73" s="3">
        <v>67</v>
      </c>
      <c r="B73" s="19">
        <v>67</v>
      </c>
      <c r="C73" s="3"/>
      <c r="D73" s="58"/>
      <c r="E73" s="58"/>
      <c r="F73" s="12"/>
      <c r="G73" s="12"/>
      <c r="H73" s="12"/>
      <c r="I73" s="12"/>
      <c r="J73" s="3"/>
      <c r="K73" s="5">
        <v>4</v>
      </c>
      <c r="L73" s="3"/>
      <c r="M73" s="23"/>
      <c r="N73" s="57"/>
    </row>
    <row r="74" spans="1:14" x14ac:dyDescent="0.55000000000000004">
      <c r="A74" s="3">
        <v>68</v>
      </c>
      <c r="B74" s="19">
        <v>68</v>
      </c>
      <c r="C74" s="3"/>
      <c r="D74" s="58"/>
      <c r="E74" s="58"/>
      <c r="F74" s="12"/>
      <c r="G74" s="12"/>
      <c r="H74" s="12"/>
      <c r="I74" s="12"/>
      <c r="J74" s="3"/>
      <c r="K74" s="5">
        <v>4</v>
      </c>
      <c r="L74" s="3"/>
      <c r="M74" s="23"/>
      <c r="N74" s="57"/>
    </row>
    <row r="75" spans="1:14" x14ac:dyDescent="0.55000000000000004">
      <c r="A75" s="3">
        <v>69</v>
      </c>
      <c r="B75" s="19">
        <v>69</v>
      </c>
      <c r="C75" s="3"/>
      <c r="D75" s="58"/>
      <c r="E75" s="58"/>
      <c r="F75" s="12"/>
      <c r="G75" s="12"/>
      <c r="H75" s="12"/>
      <c r="I75" s="12"/>
      <c r="J75" s="3"/>
      <c r="K75" s="5">
        <v>4</v>
      </c>
      <c r="L75" s="3"/>
      <c r="M75" s="23"/>
      <c r="N75" s="57"/>
    </row>
    <row r="76" spans="1:14" x14ac:dyDescent="0.55000000000000004">
      <c r="A76" s="3">
        <v>70</v>
      </c>
      <c r="B76" s="19">
        <v>70</v>
      </c>
      <c r="C76" s="3"/>
      <c r="D76" s="58"/>
      <c r="E76" s="58"/>
      <c r="F76" s="12"/>
      <c r="G76" s="12"/>
      <c r="H76" s="12"/>
      <c r="I76" s="12"/>
      <c r="J76" s="3"/>
      <c r="K76" s="5">
        <v>4</v>
      </c>
      <c r="L76" s="3"/>
      <c r="M76" s="23"/>
      <c r="N76" s="57"/>
    </row>
    <row r="77" spans="1:14" x14ac:dyDescent="0.55000000000000004">
      <c r="A77" s="3">
        <v>71</v>
      </c>
      <c r="B77" s="19">
        <v>71</v>
      </c>
      <c r="C77" s="3"/>
      <c r="D77" s="58"/>
      <c r="E77" s="58"/>
      <c r="F77" s="12"/>
      <c r="G77" s="12"/>
      <c r="H77" s="12"/>
      <c r="I77" s="12"/>
      <c r="J77" s="3"/>
      <c r="K77" s="5">
        <v>4</v>
      </c>
      <c r="L77" s="3"/>
      <c r="M77" s="23"/>
      <c r="N77" s="57"/>
    </row>
    <row r="78" spans="1:14" x14ac:dyDescent="0.55000000000000004">
      <c r="A78" s="3">
        <v>72</v>
      </c>
      <c r="B78" s="19">
        <v>72</v>
      </c>
      <c r="C78" s="3"/>
      <c r="D78" s="58"/>
      <c r="E78" s="58"/>
      <c r="F78" s="12"/>
      <c r="G78" s="12"/>
      <c r="H78" s="12"/>
      <c r="I78" s="12"/>
      <c r="J78" s="3"/>
      <c r="K78" s="5">
        <v>4</v>
      </c>
      <c r="L78" s="3"/>
      <c r="M78" s="23"/>
      <c r="N78" s="57"/>
    </row>
    <row r="79" spans="1:14" x14ac:dyDescent="0.55000000000000004">
      <c r="A79" s="3">
        <v>73</v>
      </c>
      <c r="B79" s="19">
        <v>73</v>
      </c>
      <c r="C79" s="3"/>
      <c r="D79" s="58"/>
      <c r="E79" s="58"/>
      <c r="F79" s="12"/>
      <c r="G79" s="12"/>
      <c r="H79" s="12"/>
      <c r="I79" s="12"/>
      <c r="J79" s="3"/>
      <c r="K79" s="5">
        <v>4</v>
      </c>
      <c r="L79" s="3"/>
      <c r="M79" s="23"/>
      <c r="N79" s="57"/>
    </row>
    <row r="80" spans="1:14" x14ac:dyDescent="0.55000000000000004">
      <c r="A80" s="3">
        <v>74</v>
      </c>
      <c r="B80" s="19">
        <v>74</v>
      </c>
      <c r="C80" s="3"/>
      <c r="D80" s="58"/>
      <c r="E80" s="58"/>
      <c r="F80" s="12"/>
      <c r="G80" s="12"/>
      <c r="H80" s="12"/>
      <c r="I80" s="12"/>
      <c r="J80" s="3"/>
      <c r="K80" s="5">
        <v>4</v>
      </c>
      <c r="L80" s="3"/>
      <c r="M80" s="23"/>
      <c r="N80" s="57"/>
    </row>
    <row r="81" spans="1:14" x14ac:dyDescent="0.55000000000000004">
      <c r="A81" s="3">
        <v>75</v>
      </c>
      <c r="B81" s="19">
        <v>75</v>
      </c>
      <c r="C81" s="3"/>
      <c r="D81" s="58"/>
      <c r="E81" s="58"/>
      <c r="F81" s="12"/>
      <c r="G81" s="12"/>
      <c r="H81" s="12"/>
      <c r="I81" s="12"/>
      <c r="J81" s="3"/>
      <c r="K81" s="5">
        <v>4</v>
      </c>
      <c r="L81" s="3"/>
      <c r="M81" s="23"/>
      <c r="N81" s="57"/>
    </row>
    <row r="82" spans="1:14" x14ac:dyDescent="0.55000000000000004">
      <c r="A82" s="3">
        <v>76</v>
      </c>
      <c r="B82" s="19">
        <v>76</v>
      </c>
      <c r="C82" s="3"/>
      <c r="D82" s="58"/>
      <c r="E82" s="58"/>
      <c r="F82" s="12"/>
      <c r="G82" s="12"/>
      <c r="H82" s="12"/>
      <c r="I82" s="12"/>
      <c r="J82" s="3"/>
      <c r="K82" s="5">
        <v>4</v>
      </c>
      <c r="L82" s="3"/>
      <c r="M82" s="23"/>
      <c r="N82" s="57"/>
    </row>
    <row r="83" spans="1:14" x14ac:dyDescent="0.55000000000000004">
      <c r="A83" s="3">
        <v>77</v>
      </c>
      <c r="B83" s="19">
        <v>77</v>
      </c>
      <c r="C83" s="3"/>
      <c r="D83" s="58"/>
      <c r="E83" s="58"/>
      <c r="F83" s="12"/>
      <c r="G83" s="12"/>
      <c r="H83" s="12"/>
      <c r="I83" s="12"/>
      <c r="J83" s="3"/>
      <c r="K83" s="5">
        <v>4</v>
      </c>
      <c r="L83" s="3"/>
      <c r="M83" s="23"/>
      <c r="N83" s="57"/>
    </row>
    <row r="84" spans="1:14" x14ac:dyDescent="0.55000000000000004">
      <c r="A84" s="3">
        <v>78</v>
      </c>
      <c r="B84" s="19">
        <v>78</v>
      </c>
      <c r="C84" s="3"/>
      <c r="D84" s="58"/>
      <c r="E84" s="58"/>
      <c r="F84" s="12"/>
      <c r="G84" s="12"/>
      <c r="H84" s="12"/>
      <c r="I84" s="12"/>
      <c r="J84" s="3"/>
      <c r="K84" s="5">
        <v>4</v>
      </c>
      <c r="L84" s="3"/>
      <c r="M84" s="23"/>
      <c r="N84" s="57"/>
    </row>
    <row r="85" spans="1:14" x14ac:dyDescent="0.55000000000000004">
      <c r="A85" s="3">
        <v>79</v>
      </c>
      <c r="B85" s="19">
        <v>79</v>
      </c>
      <c r="C85" s="3"/>
      <c r="D85" s="58"/>
      <c r="E85" s="58"/>
      <c r="F85" s="12"/>
      <c r="G85" s="12"/>
      <c r="H85" s="12"/>
      <c r="I85" s="12"/>
      <c r="J85" s="3"/>
      <c r="K85" s="5">
        <v>4</v>
      </c>
      <c r="L85" s="3"/>
      <c r="M85" s="23"/>
      <c r="N85" s="57"/>
    </row>
    <row r="86" spans="1:14" x14ac:dyDescent="0.55000000000000004">
      <c r="A86" s="3">
        <v>80</v>
      </c>
      <c r="B86" s="19">
        <v>80</v>
      </c>
      <c r="C86" s="3"/>
      <c r="D86" s="58"/>
      <c r="E86" s="58"/>
      <c r="F86" s="12"/>
      <c r="G86" s="12"/>
      <c r="H86" s="12"/>
      <c r="I86" s="12"/>
      <c r="J86" s="3"/>
      <c r="K86" s="5">
        <v>4</v>
      </c>
      <c r="L86" s="3"/>
      <c r="M86" s="23"/>
      <c r="N86" s="57"/>
    </row>
    <row r="87" spans="1:14" x14ac:dyDescent="0.55000000000000004">
      <c r="A87" s="3">
        <v>81</v>
      </c>
      <c r="B87" s="19">
        <v>81</v>
      </c>
      <c r="C87" s="3"/>
      <c r="D87" s="58"/>
      <c r="E87" s="58"/>
      <c r="F87" s="12"/>
      <c r="G87" s="12"/>
      <c r="H87" s="12"/>
      <c r="I87" s="12"/>
      <c r="J87" s="3"/>
      <c r="K87" s="5">
        <v>4</v>
      </c>
      <c r="L87" s="3"/>
      <c r="M87" s="23"/>
      <c r="N87" s="57"/>
    </row>
    <row r="88" spans="1:14" x14ac:dyDescent="0.55000000000000004">
      <c r="A88" s="3">
        <v>82</v>
      </c>
      <c r="B88" s="19">
        <v>82</v>
      </c>
      <c r="C88" s="3"/>
      <c r="D88" s="58"/>
      <c r="E88" s="58"/>
      <c r="F88" s="12"/>
      <c r="G88" s="12"/>
      <c r="H88" s="12"/>
      <c r="I88" s="12"/>
      <c r="J88" s="3"/>
      <c r="K88" s="5">
        <v>4</v>
      </c>
      <c r="L88" s="3"/>
      <c r="M88" s="23"/>
      <c r="N88" s="57"/>
    </row>
    <row r="89" spans="1:14" x14ac:dyDescent="0.55000000000000004">
      <c r="A89" s="3">
        <v>83</v>
      </c>
      <c r="B89" s="19">
        <v>83</v>
      </c>
      <c r="C89" s="3"/>
      <c r="D89" s="58"/>
      <c r="E89" s="58"/>
      <c r="F89" s="12"/>
      <c r="G89" s="12"/>
      <c r="H89" s="12"/>
      <c r="I89" s="12"/>
      <c r="J89" s="3"/>
      <c r="K89" s="5">
        <v>4</v>
      </c>
      <c r="L89" s="3"/>
      <c r="M89" s="23"/>
      <c r="N89" s="57"/>
    </row>
    <row r="90" spans="1:14" x14ac:dyDescent="0.55000000000000004">
      <c r="A90" s="3">
        <v>84</v>
      </c>
      <c r="B90" s="19">
        <v>84</v>
      </c>
      <c r="C90" s="3"/>
      <c r="D90" s="58"/>
      <c r="E90" s="58"/>
      <c r="F90" s="12"/>
      <c r="G90" s="12"/>
      <c r="H90" s="12"/>
      <c r="I90" s="12"/>
      <c r="J90" s="3"/>
      <c r="K90" s="5">
        <v>4</v>
      </c>
      <c r="L90" s="3"/>
      <c r="M90" s="23"/>
      <c r="N90" s="57"/>
    </row>
    <row r="91" spans="1:14" x14ac:dyDescent="0.55000000000000004">
      <c r="A91" s="3">
        <v>85</v>
      </c>
      <c r="B91" s="19">
        <v>85</v>
      </c>
      <c r="C91" s="3"/>
      <c r="D91" s="58"/>
      <c r="E91" s="58"/>
      <c r="F91" s="12"/>
      <c r="G91" s="12"/>
      <c r="H91" s="12"/>
      <c r="I91" s="12"/>
      <c r="J91" s="3"/>
      <c r="K91" s="5">
        <v>4</v>
      </c>
      <c r="L91" s="3"/>
      <c r="M91" s="23"/>
      <c r="N91" s="57"/>
    </row>
    <row r="92" spans="1:14" x14ac:dyDescent="0.55000000000000004">
      <c r="A92" s="3">
        <v>86</v>
      </c>
      <c r="B92" s="19">
        <v>86</v>
      </c>
      <c r="C92" s="3"/>
      <c r="D92" s="58"/>
      <c r="E92" s="58"/>
      <c r="F92" s="12"/>
      <c r="G92" s="12"/>
      <c r="H92" s="12"/>
      <c r="I92" s="12"/>
      <c r="J92" s="3"/>
      <c r="K92" s="5">
        <v>4</v>
      </c>
      <c r="L92" s="3"/>
      <c r="M92" s="23"/>
      <c r="N92" s="57"/>
    </row>
    <row r="93" spans="1:14" x14ac:dyDescent="0.55000000000000004">
      <c r="A93" s="3">
        <v>87</v>
      </c>
      <c r="B93" s="19">
        <v>87</v>
      </c>
      <c r="C93" s="3"/>
      <c r="D93" s="58"/>
      <c r="E93" s="58"/>
      <c r="F93" s="12"/>
      <c r="G93" s="12"/>
      <c r="H93" s="12"/>
      <c r="I93" s="12"/>
      <c r="J93" s="3"/>
      <c r="K93" s="5">
        <v>4</v>
      </c>
      <c r="L93" s="3"/>
      <c r="M93" s="23"/>
      <c r="N93" s="57"/>
    </row>
    <row r="94" spans="1:14" x14ac:dyDescent="0.55000000000000004">
      <c r="A94" s="3">
        <v>88</v>
      </c>
      <c r="B94" s="19">
        <v>88</v>
      </c>
      <c r="C94" s="3"/>
      <c r="D94" s="58"/>
      <c r="E94" s="58"/>
      <c r="F94" s="12"/>
      <c r="G94" s="12"/>
      <c r="H94" s="12"/>
      <c r="I94" s="12"/>
      <c r="J94" s="3"/>
      <c r="K94" s="5">
        <v>4</v>
      </c>
      <c r="L94" s="3"/>
      <c r="M94" s="23"/>
      <c r="N94" s="57"/>
    </row>
    <row r="95" spans="1:14" x14ac:dyDescent="0.55000000000000004">
      <c r="A95" s="3">
        <v>89</v>
      </c>
      <c r="B95" s="19">
        <v>89</v>
      </c>
      <c r="C95" s="3"/>
      <c r="D95" s="58"/>
      <c r="E95" s="58"/>
      <c r="F95" s="12"/>
      <c r="G95" s="12"/>
      <c r="H95" s="12"/>
      <c r="I95" s="12"/>
      <c r="J95" s="3"/>
      <c r="K95" s="5">
        <v>4</v>
      </c>
      <c r="L95" s="3"/>
      <c r="M95" s="23"/>
      <c r="N95" s="57"/>
    </row>
    <row r="96" spans="1:14" x14ac:dyDescent="0.55000000000000004">
      <c r="A96" s="3">
        <v>90</v>
      </c>
      <c r="B96" s="19">
        <v>90</v>
      </c>
      <c r="C96" s="3"/>
      <c r="D96" s="58"/>
      <c r="E96" s="58"/>
      <c r="F96" s="12"/>
      <c r="G96" s="12"/>
      <c r="H96" s="12"/>
      <c r="I96" s="12"/>
      <c r="J96" s="3"/>
      <c r="K96" s="5">
        <v>4</v>
      </c>
      <c r="L96" s="3"/>
      <c r="M96" s="23"/>
      <c r="N96" s="57"/>
    </row>
    <row r="97" spans="1:14" x14ac:dyDescent="0.55000000000000004">
      <c r="A97" s="3">
        <v>91</v>
      </c>
      <c r="B97" s="19">
        <v>91</v>
      </c>
      <c r="C97" s="3"/>
      <c r="D97" s="58"/>
      <c r="E97" s="58"/>
      <c r="F97" s="12"/>
      <c r="G97" s="12"/>
      <c r="H97" s="12"/>
      <c r="I97" s="12"/>
      <c r="J97" s="3"/>
      <c r="K97" s="5">
        <v>4</v>
      </c>
      <c r="L97" s="3"/>
      <c r="M97" s="23"/>
      <c r="N97" s="57"/>
    </row>
    <row r="98" spans="1:14" x14ac:dyDescent="0.55000000000000004">
      <c r="A98" s="3">
        <v>92</v>
      </c>
      <c r="B98" s="19">
        <v>92</v>
      </c>
      <c r="C98" s="3"/>
      <c r="D98" s="58"/>
      <c r="E98" s="58"/>
      <c r="F98" s="12"/>
      <c r="G98" s="12"/>
      <c r="H98" s="12"/>
      <c r="I98" s="12"/>
      <c r="J98" s="3"/>
      <c r="K98" s="5">
        <v>4</v>
      </c>
      <c r="L98" s="3"/>
      <c r="M98" s="23"/>
      <c r="N98" s="57"/>
    </row>
    <row r="99" spans="1:14" x14ac:dyDescent="0.55000000000000004">
      <c r="A99" s="3">
        <v>93</v>
      </c>
      <c r="B99" s="19">
        <v>93</v>
      </c>
      <c r="C99" s="3"/>
      <c r="D99" s="58"/>
      <c r="E99" s="58"/>
      <c r="F99" s="12"/>
      <c r="G99" s="12"/>
      <c r="H99" s="12"/>
      <c r="I99" s="12"/>
      <c r="J99" s="3"/>
      <c r="K99" s="5">
        <v>4</v>
      </c>
      <c r="L99" s="3"/>
      <c r="M99" s="23"/>
      <c r="N99" s="57"/>
    </row>
    <row r="100" spans="1:14" x14ac:dyDescent="0.55000000000000004">
      <c r="A100" s="3">
        <v>94</v>
      </c>
      <c r="B100" s="19">
        <v>94</v>
      </c>
      <c r="C100" s="3"/>
      <c r="D100" s="58"/>
      <c r="E100" s="58"/>
      <c r="F100" s="12"/>
      <c r="G100" s="12"/>
      <c r="H100" s="12"/>
      <c r="I100" s="12"/>
      <c r="J100" s="3"/>
      <c r="K100" s="5">
        <v>4</v>
      </c>
      <c r="L100" s="3"/>
      <c r="M100" s="23"/>
      <c r="N100" s="57"/>
    </row>
    <row r="101" spans="1:14" x14ac:dyDescent="0.55000000000000004">
      <c r="A101" s="3">
        <v>95</v>
      </c>
      <c r="B101" s="19">
        <v>95</v>
      </c>
      <c r="C101" s="3"/>
      <c r="D101" s="58"/>
      <c r="E101" s="58"/>
      <c r="F101" s="12"/>
      <c r="G101" s="12"/>
      <c r="H101" s="12"/>
      <c r="I101" s="12"/>
      <c r="J101" s="3"/>
      <c r="K101" s="5">
        <v>4</v>
      </c>
      <c r="L101" s="3"/>
      <c r="M101" s="23"/>
      <c r="N101" s="57"/>
    </row>
    <row r="102" spans="1:14" x14ac:dyDescent="0.55000000000000004">
      <c r="A102" s="3">
        <v>96</v>
      </c>
      <c r="B102" s="19">
        <v>96</v>
      </c>
      <c r="C102" s="3"/>
      <c r="D102" s="58"/>
      <c r="E102" s="58"/>
      <c r="F102" s="12"/>
      <c r="G102" s="12"/>
      <c r="H102" s="12"/>
      <c r="I102" s="12"/>
      <c r="J102" s="3"/>
      <c r="K102" s="5">
        <v>4</v>
      </c>
      <c r="L102" s="3"/>
      <c r="M102" s="23"/>
      <c r="N102" s="57"/>
    </row>
    <row r="103" spans="1:14" x14ac:dyDescent="0.55000000000000004">
      <c r="A103" s="3">
        <v>97</v>
      </c>
      <c r="B103" s="19">
        <v>97</v>
      </c>
      <c r="C103" s="3"/>
      <c r="D103" s="58"/>
      <c r="E103" s="58"/>
      <c r="F103" s="12"/>
      <c r="G103" s="12"/>
      <c r="H103" s="12"/>
      <c r="I103" s="12"/>
      <c r="J103" s="3"/>
      <c r="K103" s="5">
        <v>4</v>
      </c>
      <c r="L103" s="3"/>
      <c r="M103" s="23"/>
      <c r="N103" s="57"/>
    </row>
    <row r="104" spans="1:14" x14ac:dyDescent="0.55000000000000004">
      <c r="A104" s="3">
        <v>98</v>
      </c>
      <c r="B104" s="19">
        <v>98</v>
      </c>
      <c r="C104" s="3"/>
      <c r="D104" s="58"/>
      <c r="E104" s="58"/>
      <c r="F104" s="12"/>
      <c r="G104" s="12"/>
      <c r="H104" s="12"/>
      <c r="I104" s="12"/>
      <c r="J104" s="3"/>
      <c r="K104" s="5">
        <v>4</v>
      </c>
      <c r="L104" s="3"/>
      <c r="M104" s="23"/>
      <c r="N104" s="57"/>
    </row>
    <row r="105" spans="1:14" x14ac:dyDescent="0.55000000000000004">
      <c r="A105" s="3">
        <v>99</v>
      </c>
      <c r="B105" s="19">
        <v>99</v>
      </c>
      <c r="C105" s="3"/>
      <c r="D105" s="58"/>
      <c r="E105" s="58"/>
      <c r="F105" s="12"/>
      <c r="G105" s="12"/>
      <c r="H105" s="12"/>
      <c r="I105" s="12"/>
      <c r="J105" s="3"/>
      <c r="K105" s="5">
        <v>4</v>
      </c>
      <c r="L105" s="3"/>
      <c r="M105" s="23"/>
      <c r="N105" s="57"/>
    </row>
    <row r="106" spans="1:14" x14ac:dyDescent="0.55000000000000004">
      <c r="A106" s="3">
        <v>100</v>
      </c>
      <c r="B106" s="19">
        <v>100</v>
      </c>
      <c r="C106" s="3"/>
      <c r="D106" s="58"/>
      <c r="E106" s="58"/>
      <c r="F106" s="12"/>
      <c r="G106" s="12"/>
      <c r="H106" s="12"/>
      <c r="I106" s="12"/>
      <c r="J106" s="3"/>
      <c r="K106" s="5">
        <v>4</v>
      </c>
      <c r="L106" s="3"/>
      <c r="M106" s="23"/>
      <c r="N106" s="57"/>
    </row>
    <row r="107" spans="1:14" x14ac:dyDescent="0.55000000000000004">
      <c r="A107" s="3">
        <v>101</v>
      </c>
      <c r="B107" s="19">
        <v>101</v>
      </c>
      <c r="C107" s="3"/>
      <c r="D107" s="58"/>
      <c r="E107" s="58"/>
      <c r="F107" s="12"/>
      <c r="G107" s="12"/>
      <c r="H107" s="12"/>
      <c r="I107" s="12"/>
      <c r="J107" s="3"/>
      <c r="K107" s="5">
        <v>4</v>
      </c>
      <c r="L107" s="3"/>
      <c r="M107" s="23"/>
      <c r="N107" s="57"/>
    </row>
    <row r="108" spans="1:14" x14ac:dyDescent="0.55000000000000004">
      <c r="A108" s="3">
        <v>102</v>
      </c>
      <c r="B108" s="19">
        <v>102</v>
      </c>
      <c r="C108" s="3"/>
      <c r="D108" s="58"/>
      <c r="E108" s="58"/>
      <c r="F108" s="12"/>
      <c r="G108" s="12"/>
      <c r="H108" s="12"/>
      <c r="I108" s="12"/>
      <c r="J108" s="3"/>
      <c r="K108" s="5">
        <v>4</v>
      </c>
      <c r="L108" s="3"/>
      <c r="M108" s="23"/>
      <c r="N108" s="57"/>
    </row>
    <row r="109" spans="1:14" x14ac:dyDescent="0.55000000000000004">
      <c r="A109" s="3">
        <v>103</v>
      </c>
      <c r="B109" s="19">
        <v>103</v>
      </c>
      <c r="C109" s="3"/>
      <c r="D109" s="58"/>
      <c r="E109" s="58"/>
      <c r="F109" s="12"/>
      <c r="G109" s="12"/>
      <c r="H109" s="12"/>
      <c r="I109" s="12"/>
      <c r="J109" s="3"/>
      <c r="K109" s="5">
        <v>4</v>
      </c>
      <c r="L109" s="3"/>
      <c r="M109" s="23"/>
      <c r="N109" s="57"/>
    </row>
    <row r="110" spans="1:14" x14ac:dyDescent="0.55000000000000004">
      <c r="A110" s="3">
        <v>104</v>
      </c>
      <c r="B110" s="19">
        <v>104</v>
      </c>
      <c r="C110" s="3"/>
      <c r="D110" s="58"/>
      <c r="E110" s="58"/>
      <c r="F110" s="12"/>
      <c r="G110" s="12"/>
      <c r="H110" s="12"/>
      <c r="I110" s="12"/>
      <c r="J110" s="3"/>
      <c r="K110" s="5">
        <v>4</v>
      </c>
      <c r="L110" s="3"/>
      <c r="M110" s="23"/>
      <c r="N110" s="57"/>
    </row>
    <row r="111" spans="1:14" x14ac:dyDescent="0.55000000000000004">
      <c r="A111" s="3">
        <v>105</v>
      </c>
      <c r="B111" s="19">
        <v>105</v>
      </c>
      <c r="C111" s="3"/>
      <c r="D111" s="58"/>
      <c r="E111" s="58"/>
      <c r="F111" s="12"/>
      <c r="G111" s="12"/>
      <c r="H111" s="12"/>
      <c r="I111" s="12"/>
      <c r="J111" s="3"/>
      <c r="K111" s="5">
        <v>4</v>
      </c>
      <c r="L111" s="3"/>
      <c r="M111" s="23"/>
      <c r="N111" s="57"/>
    </row>
    <row r="112" spans="1:14" x14ac:dyDescent="0.55000000000000004">
      <c r="A112" s="3">
        <v>106</v>
      </c>
      <c r="B112" s="19">
        <v>106</v>
      </c>
      <c r="C112" s="3"/>
      <c r="D112" s="58"/>
      <c r="E112" s="58"/>
      <c r="F112" s="12"/>
      <c r="G112" s="12"/>
      <c r="H112" s="12"/>
      <c r="I112" s="12"/>
      <c r="J112" s="3"/>
      <c r="K112" s="5">
        <v>4</v>
      </c>
      <c r="L112" s="3"/>
      <c r="M112" s="23"/>
      <c r="N112" s="57"/>
    </row>
    <row r="113" spans="1:14" x14ac:dyDescent="0.55000000000000004">
      <c r="A113" s="3">
        <v>107</v>
      </c>
      <c r="B113" s="19">
        <v>107</v>
      </c>
      <c r="C113" s="3"/>
      <c r="D113" s="58"/>
      <c r="E113" s="58"/>
      <c r="F113" s="12"/>
      <c r="G113" s="12"/>
      <c r="H113" s="12"/>
      <c r="I113" s="12"/>
      <c r="J113" s="3"/>
      <c r="K113" s="5">
        <v>4</v>
      </c>
      <c r="L113" s="3"/>
      <c r="M113" s="23"/>
      <c r="N113" s="57"/>
    </row>
    <row r="114" spans="1:14" x14ac:dyDescent="0.55000000000000004">
      <c r="A114" s="3">
        <v>108</v>
      </c>
      <c r="B114" s="19">
        <v>108</v>
      </c>
      <c r="C114" s="3"/>
      <c r="D114" s="58"/>
      <c r="E114" s="58"/>
      <c r="F114" s="12"/>
      <c r="G114" s="12"/>
      <c r="H114" s="12"/>
      <c r="I114" s="12"/>
      <c r="J114" s="3"/>
      <c r="K114" s="5">
        <v>4</v>
      </c>
      <c r="L114" s="3"/>
      <c r="M114" s="23"/>
      <c r="N114" s="57"/>
    </row>
    <row r="115" spans="1:14" x14ac:dyDescent="0.55000000000000004">
      <c r="A115" s="3">
        <v>109</v>
      </c>
      <c r="B115" s="19">
        <v>109</v>
      </c>
      <c r="C115" s="3"/>
      <c r="D115" s="58"/>
      <c r="E115" s="58"/>
      <c r="F115" s="12"/>
      <c r="G115" s="12"/>
      <c r="H115" s="12"/>
      <c r="I115" s="12"/>
      <c r="J115" s="3"/>
      <c r="K115" s="5">
        <v>4</v>
      </c>
      <c r="L115" s="3"/>
      <c r="M115" s="23"/>
      <c r="N115" s="57"/>
    </row>
    <row r="116" spans="1:14" x14ac:dyDescent="0.55000000000000004">
      <c r="A116" s="3">
        <v>110</v>
      </c>
      <c r="B116" s="19">
        <v>110</v>
      </c>
      <c r="C116" s="3"/>
      <c r="D116" s="58"/>
      <c r="E116" s="58"/>
      <c r="F116" s="12"/>
      <c r="G116" s="12"/>
      <c r="H116" s="12"/>
      <c r="I116" s="12"/>
      <c r="J116" s="3"/>
      <c r="K116" s="5">
        <v>4</v>
      </c>
      <c r="L116" s="3"/>
      <c r="M116" s="23"/>
      <c r="N116" s="57"/>
    </row>
    <row r="117" spans="1:14" x14ac:dyDescent="0.55000000000000004">
      <c r="A117" s="3">
        <v>111</v>
      </c>
      <c r="B117" s="19">
        <v>111</v>
      </c>
      <c r="C117" s="3"/>
      <c r="D117" s="58"/>
      <c r="E117" s="58"/>
      <c r="F117" s="12"/>
      <c r="G117" s="12"/>
      <c r="H117" s="12"/>
      <c r="I117" s="12"/>
      <c r="J117" s="3"/>
      <c r="K117" s="5">
        <v>4</v>
      </c>
      <c r="L117" s="3"/>
      <c r="M117" s="23"/>
      <c r="N117" s="57"/>
    </row>
    <row r="118" spans="1:14" x14ac:dyDescent="0.55000000000000004">
      <c r="A118" s="3">
        <v>112</v>
      </c>
      <c r="B118" s="19">
        <v>112</v>
      </c>
      <c r="C118" s="3"/>
      <c r="D118" s="58"/>
      <c r="E118" s="58"/>
      <c r="F118" s="12"/>
      <c r="G118" s="12"/>
      <c r="H118" s="12"/>
      <c r="I118" s="12"/>
      <c r="J118" s="3"/>
      <c r="K118" s="5">
        <v>4</v>
      </c>
      <c r="L118" s="3"/>
      <c r="M118" s="23"/>
      <c r="N118" s="57"/>
    </row>
    <row r="119" spans="1:14" x14ac:dyDescent="0.55000000000000004">
      <c r="A119" s="3">
        <v>113</v>
      </c>
      <c r="B119" s="19">
        <v>113</v>
      </c>
      <c r="C119" s="3"/>
      <c r="D119" s="58"/>
      <c r="E119" s="58"/>
      <c r="F119" s="12"/>
      <c r="G119" s="12"/>
      <c r="H119" s="12"/>
      <c r="I119" s="12"/>
      <c r="J119" s="3"/>
      <c r="K119" s="5">
        <v>4</v>
      </c>
      <c r="L119" s="3"/>
      <c r="M119" s="23"/>
      <c r="N119" s="57"/>
    </row>
    <row r="120" spans="1:14" x14ac:dyDescent="0.55000000000000004">
      <c r="A120" s="3">
        <v>114</v>
      </c>
      <c r="B120" s="19">
        <v>114</v>
      </c>
      <c r="C120" s="3"/>
      <c r="D120" s="58"/>
      <c r="E120" s="58"/>
      <c r="F120" s="12"/>
      <c r="G120" s="12"/>
      <c r="H120" s="12"/>
      <c r="I120" s="12"/>
      <c r="J120" s="3"/>
      <c r="K120" s="5">
        <v>4</v>
      </c>
      <c r="L120" s="3"/>
      <c r="M120" s="23"/>
      <c r="N120" s="57"/>
    </row>
    <row r="121" spans="1:14" x14ac:dyDescent="0.55000000000000004">
      <c r="A121" s="3">
        <v>115</v>
      </c>
      <c r="B121" s="19">
        <v>115</v>
      </c>
      <c r="C121" s="3"/>
      <c r="D121" s="58"/>
      <c r="E121" s="58"/>
      <c r="F121" s="12"/>
      <c r="G121" s="12"/>
      <c r="H121" s="12"/>
      <c r="I121" s="12"/>
      <c r="J121" s="3"/>
      <c r="K121" s="5">
        <v>4</v>
      </c>
      <c r="L121" s="3"/>
      <c r="M121" s="23"/>
      <c r="N121" s="57"/>
    </row>
    <row r="122" spans="1:14" x14ac:dyDescent="0.55000000000000004">
      <c r="A122" s="3">
        <v>116</v>
      </c>
      <c r="B122" s="19">
        <v>116</v>
      </c>
      <c r="C122" s="3"/>
      <c r="D122" s="58"/>
      <c r="E122" s="58"/>
      <c r="F122" s="12"/>
      <c r="G122" s="12"/>
      <c r="H122" s="12"/>
      <c r="I122" s="12"/>
      <c r="J122" s="3"/>
      <c r="K122" s="5">
        <v>4</v>
      </c>
      <c r="L122" s="3"/>
      <c r="M122" s="23"/>
      <c r="N122" s="57"/>
    </row>
    <row r="123" spans="1:14" x14ac:dyDescent="0.55000000000000004">
      <c r="A123" s="3">
        <v>117</v>
      </c>
      <c r="B123" s="19">
        <v>117</v>
      </c>
      <c r="C123" s="3"/>
      <c r="D123" s="58"/>
      <c r="E123" s="58"/>
      <c r="F123" s="12"/>
      <c r="G123" s="12"/>
      <c r="H123" s="12"/>
      <c r="I123" s="12"/>
      <c r="J123" s="3"/>
      <c r="K123" s="5">
        <v>4</v>
      </c>
      <c r="L123" s="3"/>
      <c r="M123" s="23"/>
      <c r="N123" s="57"/>
    </row>
    <row r="124" spans="1:14" x14ac:dyDescent="0.55000000000000004">
      <c r="A124" s="3">
        <v>118</v>
      </c>
      <c r="B124" s="19">
        <v>118</v>
      </c>
      <c r="C124" s="3"/>
      <c r="D124" s="58"/>
      <c r="E124" s="58"/>
      <c r="F124" s="12"/>
      <c r="G124" s="12"/>
      <c r="H124" s="12"/>
      <c r="I124" s="12"/>
      <c r="J124" s="3"/>
      <c r="K124" s="5">
        <v>4</v>
      </c>
      <c r="L124" s="3"/>
      <c r="M124" s="23"/>
      <c r="N124" s="57"/>
    </row>
    <row r="125" spans="1:14" x14ac:dyDescent="0.55000000000000004">
      <c r="A125" s="3">
        <v>119</v>
      </c>
      <c r="B125" s="19">
        <v>119</v>
      </c>
      <c r="C125" s="3"/>
      <c r="D125" s="58"/>
      <c r="E125" s="58"/>
      <c r="F125" s="12"/>
      <c r="G125" s="12"/>
      <c r="H125" s="12"/>
      <c r="I125" s="12"/>
      <c r="J125" s="3"/>
      <c r="K125" s="5">
        <v>4</v>
      </c>
      <c r="L125" s="3"/>
      <c r="M125" s="23"/>
      <c r="N125" s="57"/>
    </row>
    <row r="126" spans="1:14" x14ac:dyDescent="0.55000000000000004">
      <c r="A126" s="3">
        <v>120</v>
      </c>
      <c r="B126" s="19">
        <v>120</v>
      </c>
      <c r="C126" s="3"/>
      <c r="D126" s="58"/>
      <c r="E126" s="58"/>
      <c r="F126" s="12"/>
      <c r="G126" s="12"/>
      <c r="H126" s="12"/>
      <c r="I126" s="12"/>
      <c r="J126" s="3"/>
      <c r="K126" s="5">
        <v>4</v>
      </c>
      <c r="L126" s="3"/>
      <c r="M126" s="23"/>
      <c r="N126" s="57"/>
    </row>
    <row r="127" spans="1:14" x14ac:dyDescent="0.55000000000000004">
      <c r="A127" s="3">
        <v>121</v>
      </c>
      <c r="B127" s="19">
        <v>121</v>
      </c>
      <c r="C127" s="3"/>
      <c r="D127" s="58"/>
      <c r="E127" s="58"/>
      <c r="F127" s="12"/>
      <c r="G127" s="12"/>
      <c r="H127" s="12"/>
      <c r="I127" s="12"/>
      <c r="J127" s="3"/>
      <c r="K127" s="5">
        <v>4</v>
      </c>
      <c r="L127" s="3"/>
      <c r="M127" s="23"/>
      <c r="N127" s="57"/>
    </row>
    <row r="128" spans="1:14" x14ac:dyDescent="0.55000000000000004">
      <c r="A128" s="3">
        <v>122</v>
      </c>
      <c r="B128" s="19">
        <v>122</v>
      </c>
      <c r="C128" s="3"/>
      <c r="D128" s="58"/>
      <c r="E128" s="58"/>
      <c r="F128" s="12"/>
      <c r="G128" s="12"/>
      <c r="H128" s="12"/>
      <c r="I128" s="12"/>
      <c r="J128" s="3"/>
      <c r="K128" s="5">
        <v>4</v>
      </c>
      <c r="L128" s="3"/>
      <c r="M128" s="23"/>
      <c r="N128" s="57"/>
    </row>
    <row r="129" spans="1:14" x14ac:dyDescent="0.55000000000000004">
      <c r="A129" s="3">
        <v>123</v>
      </c>
      <c r="B129" s="19">
        <v>123</v>
      </c>
      <c r="C129" s="3"/>
      <c r="D129" s="58"/>
      <c r="E129" s="58"/>
      <c r="F129" s="12"/>
      <c r="G129" s="12"/>
      <c r="H129" s="12"/>
      <c r="I129" s="12"/>
      <c r="J129" s="3"/>
      <c r="K129" s="5">
        <v>4</v>
      </c>
      <c r="L129" s="3"/>
      <c r="M129" s="23"/>
      <c r="N129" s="57"/>
    </row>
    <row r="130" spans="1:14" x14ac:dyDescent="0.55000000000000004">
      <c r="A130" s="3">
        <v>124</v>
      </c>
      <c r="B130" s="19">
        <v>124</v>
      </c>
      <c r="C130" s="3"/>
      <c r="D130" s="58"/>
      <c r="E130" s="58"/>
      <c r="F130" s="12"/>
      <c r="G130" s="12"/>
      <c r="H130" s="12"/>
      <c r="I130" s="12"/>
      <c r="J130" s="3"/>
      <c r="K130" s="5">
        <v>4</v>
      </c>
      <c r="L130" s="3"/>
      <c r="M130" s="23"/>
      <c r="N130" s="57"/>
    </row>
    <row r="131" spans="1:14" x14ac:dyDescent="0.55000000000000004">
      <c r="A131" s="3">
        <v>125</v>
      </c>
      <c r="B131" s="19">
        <v>125</v>
      </c>
      <c r="C131" s="3"/>
      <c r="D131" s="58"/>
      <c r="E131" s="58"/>
      <c r="F131" s="12"/>
      <c r="G131" s="12"/>
      <c r="H131" s="12"/>
      <c r="I131" s="12"/>
      <c r="J131" s="3"/>
      <c r="K131" s="5">
        <v>4</v>
      </c>
      <c r="L131" s="3"/>
      <c r="M131" s="23"/>
      <c r="N131" s="57"/>
    </row>
    <row r="132" spans="1:14" x14ac:dyDescent="0.55000000000000004">
      <c r="A132" s="3">
        <v>126</v>
      </c>
      <c r="B132" s="19">
        <v>126</v>
      </c>
      <c r="C132" s="3"/>
      <c r="D132" s="58"/>
      <c r="E132" s="58"/>
      <c r="F132" s="12"/>
      <c r="G132" s="12"/>
      <c r="H132" s="12"/>
      <c r="I132" s="12"/>
      <c r="J132" s="3"/>
      <c r="K132" s="5">
        <v>4</v>
      </c>
      <c r="L132" s="3"/>
      <c r="M132" s="23"/>
      <c r="N132" s="57"/>
    </row>
    <row r="133" spans="1:14" x14ac:dyDescent="0.55000000000000004">
      <c r="A133" s="3">
        <v>127</v>
      </c>
      <c r="B133" s="19">
        <v>127</v>
      </c>
      <c r="C133" s="3"/>
      <c r="D133" s="58"/>
      <c r="E133" s="58"/>
      <c r="F133" s="12"/>
      <c r="G133" s="12"/>
      <c r="H133" s="12"/>
      <c r="I133" s="12"/>
      <c r="J133" s="3"/>
      <c r="K133" s="5">
        <v>4</v>
      </c>
      <c r="L133" s="3"/>
      <c r="M133" s="23"/>
      <c r="N133" s="57"/>
    </row>
    <row r="134" spans="1:14" x14ac:dyDescent="0.55000000000000004">
      <c r="A134" s="3">
        <v>128</v>
      </c>
      <c r="B134" s="19">
        <v>128</v>
      </c>
      <c r="C134" s="3"/>
      <c r="D134" s="58"/>
      <c r="E134" s="58"/>
      <c r="F134" s="12"/>
      <c r="G134" s="12"/>
      <c r="H134" s="12"/>
      <c r="I134" s="12"/>
      <c r="J134" s="3"/>
      <c r="K134" s="5">
        <v>4</v>
      </c>
      <c r="L134" s="3"/>
      <c r="M134" s="23"/>
      <c r="N134" s="57"/>
    </row>
    <row r="135" spans="1:14" x14ac:dyDescent="0.55000000000000004">
      <c r="A135" s="3">
        <v>129</v>
      </c>
      <c r="B135" s="19">
        <v>129</v>
      </c>
      <c r="C135" s="3"/>
      <c r="D135" s="58"/>
      <c r="E135" s="58"/>
      <c r="F135" s="12"/>
      <c r="G135" s="12"/>
      <c r="H135" s="12"/>
      <c r="I135" s="12"/>
      <c r="J135" s="3"/>
      <c r="K135" s="5">
        <v>4</v>
      </c>
      <c r="L135" s="3"/>
      <c r="M135" s="23"/>
      <c r="N135" s="57"/>
    </row>
    <row r="136" spans="1:14" x14ac:dyDescent="0.55000000000000004">
      <c r="A136" s="3">
        <v>130</v>
      </c>
      <c r="B136" s="19">
        <v>130</v>
      </c>
      <c r="C136" s="3"/>
      <c r="D136" s="58"/>
      <c r="E136" s="58"/>
      <c r="F136" s="12"/>
      <c r="G136" s="12"/>
      <c r="H136" s="12"/>
      <c r="I136" s="12"/>
      <c r="J136" s="3"/>
      <c r="K136" s="5">
        <v>4</v>
      </c>
      <c r="L136" s="3"/>
      <c r="M136" s="23"/>
      <c r="N136" s="57"/>
    </row>
    <row r="137" spans="1:14" x14ac:dyDescent="0.55000000000000004">
      <c r="A137" s="3">
        <v>131</v>
      </c>
      <c r="B137" s="19">
        <v>131</v>
      </c>
      <c r="C137" s="3"/>
      <c r="D137" s="58"/>
      <c r="E137" s="58"/>
      <c r="F137" s="12"/>
      <c r="G137" s="12"/>
      <c r="H137" s="12"/>
      <c r="I137" s="12"/>
      <c r="J137" s="3"/>
      <c r="K137" s="5">
        <v>4</v>
      </c>
      <c r="L137" s="3"/>
      <c r="M137" s="23"/>
      <c r="N137" s="57"/>
    </row>
    <row r="138" spans="1:14" x14ac:dyDescent="0.55000000000000004">
      <c r="A138" s="3">
        <v>132</v>
      </c>
      <c r="B138" s="19">
        <v>132</v>
      </c>
      <c r="C138" s="3"/>
      <c r="D138" s="58"/>
      <c r="E138" s="58"/>
      <c r="F138" s="12"/>
      <c r="G138" s="12"/>
      <c r="H138" s="12"/>
      <c r="I138" s="12"/>
      <c r="J138" s="3"/>
      <c r="K138" s="5">
        <v>4</v>
      </c>
      <c r="L138" s="3"/>
      <c r="M138" s="23"/>
      <c r="N138" s="57"/>
    </row>
    <row r="139" spans="1:14" x14ac:dyDescent="0.55000000000000004">
      <c r="A139" s="3">
        <v>133</v>
      </c>
      <c r="B139" s="19">
        <v>133</v>
      </c>
      <c r="C139" s="3"/>
      <c r="D139" s="58"/>
      <c r="E139" s="58"/>
      <c r="F139" s="12"/>
      <c r="G139" s="12"/>
      <c r="H139" s="12"/>
      <c r="I139" s="12"/>
      <c r="J139" s="3"/>
      <c r="K139" s="5">
        <v>4</v>
      </c>
      <c r="L139" s="3"/>
      <c r="M139" s="23"/>
      <c r="N139" s="57"/>
    </row>
    <row r="140" spans="1:14" x14ac:dyDescent="0.55000000000000004">
      <c r="A140" s="3">
        <v>134</v>
      </c>
      <c r="B140" s="19">
        <v>134</v>
      </c>
      <c r="C140" s="3"/>
      <c r="D140" s="58"/>
      <c r="E140" s="58"/>
      <c r="F140" s="12"/>
      <c r="G140" s="12"/>
      <c r="H140" s="12"/>
      <c r="I140" s="12"/>
      <c r="J140" s="3"/>
      <c r="K140" s="5">
        <v>4</v>
      </c>
      <c r="L140" s="3"/>
      <c r="M140" s="23"/>
      <c r="N140" s="57"/>
    </row>
    <row r="141" spans="1:14" x14ac:dyDescent="0.55000000000000004">
      <c r="A141" s="3">
        <v>135</v>
      </c>
      <c r="B141" s="19">
        <v>135</v>
      </c>
      <c r="C141" s="3"/>
      <c r="D141" s="58"/>
      <c r="E141" s="58"/>
      <c r="F141" s="12"/>
      <c r="G141" s="12"/>
      <c r="H141" s="12"/>
      <c r="I141" s="12"/>
      <c r="J141" s="3"/>
      <c r="K141" s="5">
        <v>4</v>
      </c>
      <c r="L141" s="3"/>
      <c r="M141" s="23"/>
      <c r="N141" s="57"/>
    </row>
    <row r="142" spans="1:14" x14ac:dyDescent="0.55000000000000004">
      <c r="A142" s="3">
        <v>136</v>
      </c>
      <c r="B142" s="19">
        <v>136</v>
      </c>
      <c r="C142" s="3"/>
      <c r="D142" s="58"/>
      <c r="E142" s="58"/>
      <c r="F142" s="12"/>
      <c r="G142" s="12"/>
      <c r="H142" s="12"/>
      <c r="I142" s="12"/>
      <c r="J142" s="3"/>
      <c r="K142" s="5">
        <v>4</v>
      </c>
      <c r="L142" s="3"/>
      <c r="M142" s="23"/>
      <c r="N142" s="57"/>
    </row>
    <row r="143" spans="1:14" x14ac:dyDescent="0.55000000000000004">
      <c r="A143" s="3">
        <v>137</v>
      </c>
      <c r="B143" s="19">
        <v>137</v>
      </c>
      <c r="C143" s="3"/>
      <c r="D143" s="58"/>
      <c r="E143" s="58"/>
      <c r="F143" s="12"/>
      <c r="G143" s="12"/>
      <c r="H143" s="12"/>
      <c r="I143" s="12"/>
      <c r="J143" s="3"/>
      <c r="K143" s="5">
        <v>4</v>
      </c>
      <c r="L143" s="3"/>
      <c r="M143" s="23"/>
      <c r="N143" s="57"/>
    </row>
    <row r="144" spans="1:14" x14ac:dyDescent="0.55000000000000004">
      <c r="A144" s="3">
        <v>138</v>
      </c>
      <c r="B144" s="19">
        <v>138</v>
      </c>
      <c r="C144" s="3"/>
      <c r="D144" s="58"/>
      <c r="E144" s="58"/>
      <c r="F144" s="12"/>
      <c r="G144" s="12"/>
      <c r="H144" s="12"/>
      <c r="I144" s="12"/>
      <c r="J144" s="3"/>
      <c r="K144" s="5">
        <v>4</v>
      </c>
      <c r="L144" s="3"/>
      <c r="M144" s="23"/>
      <c r="N144" s="57"/>
    </row>
    <row r="145" spans="1:14" x14ac:dyDescent="0.55000000000000004">
      <c r="A145" s="3">
        <v>139</v>
      </c>
      <c r="B145" s="19">
        <v>139</v>
      </c>
      <c r="C145" s="3"/>
      <c r="D145" s="58"/>
      <c r="E145" s="58"/>
      <c r="F145" s="12"/>
      <c r="G145" s="12"/>
      <c r="H145" s="12"/>
      <c r="I145" s="12"/>
      <c r="J145" s="3"/>
      <c r="K145" s="5">
        <v>4</v>
      </c>
      <c r="L145" s="3"/>
      <c r="M145" s="23"/>
      <c r="N145" s="57"/>
    </row>
    <row r="146" spans="1:14" x14ac:dyDescent="0.55000000000000004">
      <c r="A146" s="3">
        <v>140</v>
      </c>
      <c r="B146" s="19">
        <v>140</v>
      </c>
      <c r="C146" s="3"/>
      <c r="D146" s="58"/>
      <c r="E146" s="58"/>
      <c r="F146" s="12"/>
      <c r="G146" s="12"/>
      <c r="H146" s="12"/>
      <c r="I146" s="12"/>
      <c r="J146" s="3"/>
      <c r="K146" s="5">
        <v>4</v>
      </c>
      <c r="L146" s="3"/>
      <c r="M146" s="23"/>
      <c r="N146" s="57"/>
    </row>
    <row r="147" spans="1:14" x14ac:dyDescent="0.55000000000000004">
      <c r="A147" s="3">
        <v>141</v>
      </c>
      <c r="B147" s="19">
        <v>141</v>
      </c>
      <c r="C147" s="3"/>
      <c r="D147" s="58"/>
      <c r="E147" s="58"/>
      <c r="F147" s="12"/>
      <c r="G147" s="12"/>
      <c r="H147" s="12"/>
      <c r="I147" s="12"/>
      <c r="J147" s="3"/>
      <c r="K147" s="5">
        <v>4</v>
      </c>
      <c r="L147" s="3"/>
      <c r="M147" s="23"/>
      <c r="N147" s="57"/>
    </row>
    <row r="148" spans="1:14" x14ac:dyDescent="0.55000000000000004">
      <c r="A148" s="3">
        <v>142</v>
      </c>
      <c r="B148" s="19">
        <v>142</v>
      </c>
      <c r="C148" s="3"/>
      <c r="D148" s="58"/>
      <c r="E148" s="58"/>
      <c r="F148" s="12"/>
      <c r="G148" s="12"/>
      <c r="H148" s="12"/>
      <c r="I148" s="12"/>
      <c r="J148" s="3"/>
      <c r="K148" s="5">
        <v>4</v>
      </c>
      <c r="L148" s="3"/>
      <c r="M148" s="23"/>
      <c r="N148" s="57"/>
    </row>
    <row r="149" spans="1:14" x14ac:dyDescent="0.55000000000000004">
      <c r="A149" s="3">
        <v>143</v>
      </c>
      <c r="B149" s="19">
        <v>143</v>
      </c>
      <c r="C149" s="3"/>
      <c r="D149" s="58"/>
      <c r="E149" s="58"/>
      <c r="F149" s="12"/>
      <c r="G149" s="12"/>
      <c r="H149" s="12"/>
      <c r="I149" s="12"/>
      <c r="J149" s="3"/>
      <c r="K149" s="5">
        <v>4</v>
      </c>
      <c r="L149" s="3"/>
      <c r="M149" s="23"/>
      <c r="N149" s="57"/>
    </row>
    <row r="150" spans="1:14" x14ac:dyDescent="0.55000000000000004">
      <c r="A150" s="3">
        <v>144</v>
      </c>
      <c r="B150" s="19">
        <v>144</v>
      </c>
      <c r="C150" s="3"/>
      <c r="D150" s="58"/>
      <c r="E150" s="58"/>
      <c r="F150" s="12"/>
      <c r="G150" s="12"/>
      <c r="H150" s="12"/>
      <c r="I150" s="12"/>
      <c r="J150" s="3"/>
      <c r="K150" s="5">
        <v>4</v>
      </c>
      <c r="L150" s="3"/>
      <c r="M150" s="23"/>
      <c r="N150" s="57"/>
    </row>
    <row r="151" spans="1:14" x14ac:dyDescent="0.55000000000000004">
      <c r="A151" s="3">
        <v>145</v>
      </c>
      <c r="B151" s="19">
        <v>145</v>
      </c>
      <c r="C151" s="3"/>
      <c r="D151" s="58"/>
      <c r="E151" s="58"/>
      <c r="F151" s="12"/>
      <c r="G151" s="12"/>
      <c r="H151" s="12"/>
      <c r="I151" s="12"/>
      <c r="J151" s="3"/>
      <c r="K151" s="5">
        <v>4</v>
      </c>
      <c r="L151" s="3"/>
      <c r="M151" s="23"/>
      <c r="N151" s="57"/>
    </row>
    <row r="152" spans="1:14" x14ac:dyDescent="0.55000000000000004">
      <c r="A152" s="3">
        <v>146</v>
      </c>
      <c r="B152" s="19">
        <v>146</v>
      </c>
      <c r="C152" s="3"/>
      <c r="D152" s="58"/>
      <c r="E152" s="58"/>
      <c r="F152" s="12"/>
      <c r="G152" s="12"/>
      <c r="H152" s="12"/>
      <c r="I152" s="12"/>
      <c r="J152" s="3"/>
      <c r="K152" s="5">
        <v>4</v>
      </c>
      <c r="L152" s="3"/>
      <c r="M152" s="23"/>
      <c r="N152" s="57"/>
    </row>
    <row r="153" spans="1:14" x14ac:dyDescent="0.55000000000000004">
      <c r="A153" s="3">
        <v>147</v>
      </c>
      <c r="B153" s="19">
        <v>147</v>
      </c>
      <c r="C153" s="3"/>
      <c r="D153" s="58"/>
      <c r="E153" s="58"/>
      <c r="F153" s="12"/>
      <c r="G153" s="12"/>
      <c r="H153" s="12"/>
      <c r="I153" s="12"/>
      <c r="J153" s="3"/>
      <c r="K153" s="5">
        <v>4</v>
      </c>
      <c r="L153" s="3"/>
      <c r="M153" s="23"/>
      <c r="N153" s="57"/>
    </row>
    <row r="154" spans="1:14" x14ac:dyDescent="0.55000000000000004">
      <c r="A154" s="3">
        <v>148</v>
      </c>
      <c r="B154" s="19">
        <v>148</v>
      </c>
      <c r="C154" s="3"/>
      <c r="D154" s="58"/>
      <c r="E154" s="58"/>
      <c r="F154" s="12"/>
      <c r="G154" s="12"/>
      <c r="H154" s="12"/>
      <c r="I154" s="12"/>
      <c r="J154" s="3"/>
      <c r="K154" s="5">
        <v>4</v>
      </c>
      <c r="L154" s="3"/>
      <c r="M154" s="23"/>
      <c r="N154" s="57"/>
    </row>
    <row r="155" spans="1:14" x14ac:dyDescent="0.55000000000000004">
      <c r="A155" s="3">
        <v>149</v>
      </c>
      <c r="B155" s="19">
        <v>149</v>
      </c>
      <c r="C155" s="3"/>
      <c r="D155" s="58"/>
      <c r="E155" s="58"/>
      <c r="F155" s="12"/>
      <c r="G155" s="12"/>
      <c r="H155" s="12"/>
      <c r="I155" s="12"/>
      <c r="J155" s="3"/>
      <c r="K155" s="5">
        <v>4</v>
      </c>
      <c r="L155" s="3"/>
      <c r="M155" s="23"/>
      <c r="N155" s="57"/>
    </row>
    <row r="156" spans="1:14" x14ac:dyDescent="0.55000000000000004">
      <c r="A156" s="3">
        <v>150</v>
      </c>
      <c r="B156" s="19">
        <v>150</v>
      </c>
      <c r="C156" s="3"/>
      <c r="D156" s="58"/>
      <c r="E156" s="58"/>
      <c r="F156" s="12"/>
      <c r="G156" s="12"/>
      <c r="H156" s="12"/>
      <c r="I156" s="12"/>
      <c r="J156" s="3"/>
      <c r="K156" s="5">
        <v>4</v>
      </c>
      <c r="L156" s="3"/>
      <c r="M156" s="23"/>
      <c r="N156" s="57"/>
    </row>
    <row r="157" spans="1:14" x14ac:dyDescent="0.55000000000000004">
      <c r="A157" s="3">
        <v>151</v>
      </c>
      <c r="B157" s="19">
        <v>151</v>
      </c>
      <c r="C157" s="3"/>
      <c r="D157" s="58"/>
      <c r="E157" s="58"/>
      <c r="F157" s="12"/>
      <c r="G157" s="12"/>
      <c r="H157" s="12"/>
      <c r="I157" s="12"/>
      <c r="J157" s="3"/>
      <c r="K157" s="5">
        <v>4</v>
      </c>
      <c r="L157" s="3"/>
      <c r="M157" s="23"/>
      <c r="N157" s="57"/>
    </row>
    <row r="158" spans="1:14" x14ac:dyDescent="0.55000000000000004">
      <c r="A158" s="3">
        <v>152</v>
      </c>
      <c r="B158" s="19">
        <v>152</v>
      </c>
      <c r="C158" s="3"/>
      <c r="D158" s="58"/>
      <c r="E158" s="58"/>
      <c r="F158" s="12"/>
      <c r="G158" s="12"/>
      <c r="H158" s="12"/>
      <c r="I158" s="12"/>
      <c r="J158" s="3"/>
      <c r="K158" s="5">
        <v>4</v>
      </c>
      <c r="L158" s="3"/>
      <c r="M158" s="23"/>
      <c r="N158" s="57"/>
    </row>
    <row r="159" spans="1:14" x14ac:dyDescent="0.55000000000000004">
      <c r="A159" s="3">
        <v>153</v>
      </c>
      <c r="B159" s="19">
        <v>153</v>
      </c>
      <c r="C159" s="3"/>
      <c r="D159" s="58"/>
      <c r="E159" s="58"/>
      <c r="F159" s="12"/>
      <c r="G159" s="12"/>
      <c r="H159" s="12"/>
      <c r="I159" s="12"/>
      <c r="J159" s="3"/>
      <c r="K159" s="5">
        <v>4</v>
      </c>
      <c r="L159" s="3"/>
      <c r="M159" s="23"/>
      <c r="N159" s="57"/>
    </row>
    <row r="160" spans="1:14" x14ac:dyDescent="0.55000000000000004">
      <c r="A160" s="3">
        <v>154</v>
      </c>
      <c r="B160" s="19">
        <v>154</v>
      </c>
      <c r="C160" s="3"/>
      <c r="D160" s="58"/>
      <c r="E160" s="58"/>
      <c r="F160" s="12"/>
      <c r="G160" s="12"/>
      <c r="H160" s="12"/>
      <c r="I160" s="12"/>
      <c r="J160" s="3"/>
      <c r="K160" s="5">
        <v>4</v>
      </c>
      <c r="L160" s="3"/>
      <c r="M160" s="23"/>
      <c r="N160" s="57"/>
    </row>
    <row r="161" spans="1:14" x14ac:dyDescent="0.55000000000000004">
      <c r="A161" s="3">
        <v>155</v>
      </c>
      <c r="B161" s="19">
        <v>155</v>
      </c>
      <c r="C161" s="3"/>
      <c r="D161" s="58"/>
      <c r="E161" s="58"/>
      <c r="F161" s="12"/>
      <c r="G161" s="12"/>
      <c r="H161" s="12"/>
      <c r="I161" s="12"/>
      <c r="J161" s="3"/>
      <c r="K161" s="5">
        <v>4</v>
      </c>
      <c r="L161" s="3"/>
      <c r="M161" s="23"/>
      <c r="N161" s="57"/>
    </row>
    <row r="162" spans="1:14" x14ac:dyDescent="0.55000000000000004">
      <c r="A162" s="3">
        <v>156</v>
      </c>
      <c r="B162" s="19">
        <v>156</v>
      </c>
      <c r="C162" s="3"/>
      <c r="D162" s="58"/>
      <c r="E162" s="58"/>
      <c r="F162" s="12"/>
      <c r="G162" s="12"/>
      <c r="H162" s="12"/>
      <c r="I162" s="12"/>
      <c r="J162" s="3"/>
      <c r="K162" s="5">
        <v>4</v>
      </c>
      <c r="L162" s="3"/>
      <c r="M162" s="23"/>
      <c r="N162" s="57"/>
    </row>
    <row r="163" spans="1:14" x14ac:dyDescent="0.55000000000000004">
      <c r="A163" s="3">
        <v>157</v>
      </c>
      <c r="B163" s="19">
        <v>157</v>
      </c>
      <c r="C163" s="3"/>
      <c r="D163" s="58"/>
      <c r="E163" s="58"/>
      <c r="F163" s="12"/>
      <c r="G163" s="12"/>
      <c r="H163" s="12"/>
      <c r="I163" s="12"/>
      <c r="J163" s="3"/>
      <c r="K163" s="5">
        <v>4</v>
      </c>
      <c r="L163" s="3"/>
      <c r="M163" s="23"/>
      <c r="N163" s="57"/>
    </row>
    <row r="164" spans="1:14" x14ac:dyDescent="0.55000000000000004">
      <c r="A164" s="3">
        <v>158</v>
      </c>
      <c r="B164" s="19">
        <v>158</v>
      </c>
      <c r="C164" s="3"/>
      <c r="D164" s="58"/>
      <c r="E164" s="58"/>
      <c r="F164" s="12"/>
      <c r="G164" s="12"/>
      <c r="H164" s="12"/>
      <c r="I164" s="12"/>
      <c r="J164" s="3"/>
      <c r="K164" s="5">
        <v>4</v>
      </c>
      <c r="L164" s="3"/>
      <c r="M164" s="23"/>
      <c r="N164" s="57"/>
    </row>
    <row r="165" spans="1:14" x14ac:dyDescent="0.55000000000000004">
      <c r="A165" s="3">
        <v>159</v>
      </c>
      <c r="B165" s="19">
        <v>159</v>
      </c>
      <c r="C165" s="3"/>
      <c r="D165" s="58"/>
      <c r="E165" s="58"/>
      <c r="F165" s="12"/>
      <c r="G165" s="12"/>
      <c r="H165" s="12"/>
      <c r="I165" s="12"/>
      <c r="J165" s="3"/>
      <c r="K165" s="5">
        <v>4</v>
      </c>
      <c r="L165" s="3"/>
      <c r="M165" s="23"/>
      <c r="N165" s="57"/>
    </row>
    <row r="166" spans="1:14" x14ac:dyDescent="0.55000000000000004">
      <c r="A166" s="3">
        <v>160</v>
      </c>
      <c r="B166" s="19">
        <v>160</v>
      </c>
      <c r="C166" s="3"/>
      <c r="D166" s="58"/>
      <c r="E166" s="58"/>
      <c r="F166" s="12"/>
      <c r="G166" s="12"/>
      <c r="H166" s="12"/>
      <c r="I166" s="12"/>
      <c r="J166" s="3"/>
      <c r="K166" s="5">
        <v>4</v>
      </c>
      <c r="L166" s="3"/>
      <c r="M166" s="23"/>
      <c r="N166" s="57"/>
    </row>
    <row r="167" spans="1:14" x14ac:dyDescent="0.55000000000000004">
      <c r="A167" s="3">
        <v>161</v>
      </c>
      <c r="B167" s="19">
        <v>161</v>
      </c>
      <c r="C167" s="3"/>
      <c r="D167" s="58"/>
      <c r="E167" s="58"/>
      <c r="F167" s="12"/>
      <c r="G167" s="12"/>
      <c r="H167" s="12"/>
      <c r="I167" s="12"/>
      <c r="J167" s="3"/>
      <c r="K167" s="5">
        <v>4</v>
      </c>
      <c r="L167" s="3"/>
      <c r="M167" s="23"/>
      <c r="N167" s="57"/>
    </row>
    <row r="168" spans="1:14" x14ac:dyDescent="0.55000000000000004">
      <c r="A168" s="3">
        <v>162</v>
      </c>
      <c r="B168" s="19">
        <v>162</v>
      </c>
      <c r="C168" s="3"/>
      <c r="D168" s="58"/>
      <c r="E168" s="58"/>
      <c r="F168" s="12"/>
      <c r="G168" s="12"/>
      <c r="H168" s="12"/>
      <c r="I168" s="12"/>
      <c r="J168" s="3"/>
      <c r="K168" s="5">
        <v>4</v>
      </c>
      <c r="L168" s="3"/>
      <c r="M168" s="23"/>
      <c r="N168" s="57"/>
    </row>
    <row r="169" spans="1:14" x14ac:dyDescent="0.55000000000000004">
      <c r="A169" s="3">
        <v>163</v>
      </c>
      <c r="B169" s="19">
        <v>163</v>
      </c>
      <c r="C169" s="3"/>
      <c r="D169" s="58"/>
      <c r="E169" s="58"/>
      <c r="F169" s="12"/>
      <c r="G169" s="12"/>
      <c r="H169" s="12"/>
      <c r="I169" s="12"/>
      <c r="J169" s="3"/>
      <c r="K169" s="5">
        <v>4</v>
      </c>
      <c r="L169" s="3"/>
      <c r="M169" s="23"/>
      <c r="N169" s="57"/>
    </row>
    <row r="170" spans="1:14" x14ac:dyDescent="0.55000000000000004">
      <c r="A170" s="3">
        <v>164</v>
      </c>
      <c r="B170" s="19">
        <v>164</v>
      </c>
      <c r="C170" s="3"/>
      <c r="D170" s="58"/>
      <c r="E170" s="58"/>
      <c r="F170" s="12"/>
      <c r="G170" s="12"/>
      <c r="H170" s="12"/>
      <c r="I170" s="12"/>
      <c r="J170" s="3"/>
      <c r="K170" s="5">
        <v>4</v>
      </c>
      <c r="L170" s="3"/>
      <c r="M170" s="23"/>
      <c r="N170" s="57"/>
    </row>
    <row r="171" spans="1:14" x14ac:dyDescent="0.55000000000000004">
      <c r="A171" s="3">
        <v>165</v>
      </c>
      <c r="B171" s="19">
        <v>165</v>
      </c>
      <c r="C171" s="3"/>
      <c r="D171" s="58"/>
      <c r="E171" s="58"/>
      <c r="F171" s="12"/>
      <c r="G171" s="12"/>
      <c r="H171" s="12"/>
      <c r="I171" s="12"/>
      <c r="J171" s="3"/>
      <c r="K171" s="5">
        <v>4</v>
      </c>
      <c r="L171" s="3"/>
      <c r="M171" s="23"/>
      <c r="N171" s="57"/>
    </row>
    <row r="172" spans="1:14" x14ac:dyDescent="0.55000000000000004">
      <c r="A172" s="3">
        <v>166</v>
      </c>
      <c r="B172" s="19">
        <v>166</v>
      </c>
      <c r="C172" s="3"/>
      <c r="D172" s="58"/>
      <c r="E172" s="58"/>
      <c r="F172" s="12"/>
      <c r="G172" s="12"/>
      <c r="H172" s="12"/>
      <c r="I172" s="12"/>
      <c r="J172" s="3"/>
      <c r="K172" s="5">
        <v>4</v>
      </c>
      <c r="L172" s="3"/>
      <c r="M172" s="23"/>
      <c r="N172" s="57"/>
    </row>
    <row r="173" spans="1:14" x14ac:dyDescent="0.55000000000000004">
      <c r="A173" s="3">
        <v>167</v>
      </c>
      <c r="B173" s="19">
        <v>167</v>
      </c>
      <c r="C173" s="3"/>
      <c r="D173" s="58"/>
      <c r="E173" s="58"/>
      <c r="F173" s="12"/>
      <c r="G173" s="12"/>
      <c r="H173" s="12"/>
      <c r="I173" s="12"/>
      <c r="J173" s="3"/>
      <c r="K173" s="5">
        <v>4</v>
      </c>
      <c r="L173" s="3"/>
      <c r="M173" s="23"/>
      <c r="N173" s="57"/>
    </row>
    <row r="174" spans="1:14" x14ac:dyDescent="0.55000000000000004">
      <c r="A174" s="3">
        <v>168</v>
      </c>
      <c r="B174" s="19">
        <v>168</v>
      </c>
      <c r="C174" s="3"/>
      <c r="D174" s="58"/>
      <c r="E174" s="58"/>
      <c r="F174" s="12"/>
      <c r="G174" s="12"/>
      <c r="H174" s="12"/>
      <c r="I174" s="12"/>
      <c r="J174" s="3"/>
      <c r="K174" s="5">
        <v>4</v>
      </c>
      <c r="L174" s="3"/>
      <c r="M174" s="23"/>
      <c r="N174" s="57"/>
    </row>
    <row r="175" spans="1:14" x14ac:dyDescent="0.55000000000000004">
      <c r="A175" s="3">
        <v>169</v>
      </c>
      <c r="B175" s="19">
        <v>169</v>
      </c>
      <c r="C175" s="3"/>
      <c r="D175" s="58"/>
      <c r="E175" s="58"/>
      <c r="F175" s="12"/>
      <c r="G175" s="12"/>
      <c r="H175" s="12"/>
      <c r="I175" s="12"/>
      <c r="J175" s="3"/>
      <c r="K175" s="5">
        <v>4</v>
      </c>
      <c r="L175" s="3"/>
      <c r="M175" s="23"/>
      <c r="N175" s="57"/>
    </row>
    <row r="176" spans="1:14" x14ac:dyDescent="0.55000000000000004">
      <c r="A176" s="3">
        <v>170</v>
      </c>
      <c r="B176" s="19">
        <v>170</v>
      </c>
      <c r="C176" s="3"/>
      <c r="D176" s="58"/>
      <c r="E176" s="58"/>
      <c r="F176" s="12"/>
      <c r="G176" s="12"/>
      <c r="H176" s="12"/>
      <c r="I176" s="12"/>
      <c r="J176" s="3"/>
      <c r="K176" s="5">
        <v>4</v>
      </c>
      <c r="L176" s="3"/>
      <c r="M176" s="23"/>
      <c r="N176" s="57"/>
    </row>
    <row r="177" spans="1:14" x14ac:dyDescent="0.55000000000000004">
      <c r="A177" s="3">
        <v>171</v>
      </c>
      <c r="B177" s="19">
        <v>171</v>
      </c>
      <c r="C177" s="3"/>
      <c r="D177" s="58"/>
      <c r="E177" s="58"/>
      <c r="F177" s="12"/>
      <c r="G177" s="12"/>
      <c r="H177" s="12"/>
      <c r="I177" s="12"/>
      <c r="J177" s="3"/>
      <c r="K177" s="5">
        <v>4</v>
      </c>
      <c r="L177" s="3"/>
      <c r="M177" s="23"/>
      <c r="N177" s="57"/>
    </row>
    <row r="178" spans="1:14" x14ac:dyDescent="0.55000000000000004">
      <c r="A178" s="3">
        <v>172</v>
      </c>
      <c r="B178" s="19">
        <v>172</v>
      </c>
      <c r="C178" s="3"/>
      <c r="D178" s="58"/>
      <c r="E178" s="58"/>
      <c r="F178" s="12"/>
      <c r="G178" s="12"/>
      <c r="H178" s="12"/>
      <c r="I178" s="12"/>
      <c r="J178" s="3"/>
      <c r="K178" s="5">
        <v>4</v>
      </c>
      <c r="L178" s="3"/>
      <c r="M178" s="23"/>
      <c r="N178" s="57"/>
    </row>
    <row r="179" spans="1:14" x14ac:dyDescent="0.55000000000000004">
      <c r="A179" s="3">
        <v>173</v>
      </c>
      <c r="B179" s="19">
        <v>173</v>
      </c>
      <c r="C179" s="3"/>
      <c r="D179" s="58"/>
      <c r="E179" s="58"/>
      <c r="F179" s="12"/>
      <c r="G179" s="12"/>
      <c r="H179" s="12"/>
      <c r="I179" s="12"/>
      <c r="J179" s="3"/>
      <c r="K179" s="5">
        <v>4</v>
      </c>
      <c r="L179" s="3"/>
      <c r="M179" s="23"/>
      <c r="N179" s="57"/>
    </row>
    <row r="180" spans="1:14" x14ac:dyDescent="0.55000000000000004">
      <c r="A180" s="3">
        <v>174</v>
      </c>
      <c r="B180" s="19">
        <v>174</v>
      </c>
      <c r="C180" s="3"/>
      <c r="D180" s="58"/>
      <c r="E180" s="58"/>
      <c r="F180" s="12"/>
      <c r="G180" s="12"/>
      <c r="H180" s="12"/>
      <c r="I180" s="12"/>
      <c r="J180" s="3"/>
      <c r="K180" s="5">
        <v>4</v>
      </c>
      <c r="L180" s="3"/>
      <c r="M180" s="23"/>
      <c r="N180" s="57"/>
    </row>
    <row r="181" spans="1:14" x14ac:dyDescent="0.55000000000000004">
      <c r="A181" s="3">
        <v>175</v>
      </c>
      <c r="B181" s="19">
        <v>175</v>
      </c>
      <c r="C181" s="3"/>
      <c r="D181" s="58"/>
      <c r="E181" s="58"/>
      <c r="F181" s="12"/>
      <c r="G181" s="12"/>
      <c r="H181" s="12"/>
      <c r="I181" s="12"/>
      <c r="J181" s="3"/>
      <c r="K181" s="5">
        <v>4</v>
      </c>
      <c r="L181" s="3"/>
      <c r="M181" s="23"/>
      <c r="N181" s="57"/>
    </row>
    <row r="182" spans="1:14" x14ac:dyDescent="0.55000000000000004">
      <c r="A182" s="3">
        <v>176</v>
      </c>
      <c r="B182" s="19">
        <v>176</v>
      </c>
      <c r="C182" s="3"/>
      <c r="D182" s="58"/>
      <c r="E182" s="58"/>
      <c r="F182" s="12"/>
      <c r="G182" s="12"/>
      <c r="H182" s="12"/>
      <c r="I182" s="12"/>
      <c r="J182" s="3"/>
      <c r="K182" s="5">
        <v>4</v>
      </c>
      <c r="L182" s="3"/>
      <c r="M182" s="23"/>
      <c r="N182" s="57"/>
    </row>
    <row r="183" spans="1:14" x14ac:dyDescent="0.55000000000000004">
      <c r="A183" s="3">
        <v>177</v>
      </c>
      <c r="B183" s="19">
        <v>177</v>
      </c>
      <c r="C183" s="3"/>
      <c r="D183" s="58"/>
      <c r="E183" s="58"/>
      <c r="F183" s="12"/>
      <c r="G183" s="12"/>
      <c r="H183" s="12"/>
      <c r="I183" s="12"/>
      <c r="J183" s="3"/>
      <c r="K183" s="5">
        <v>4</v>
      </c>
      <c r="L183" s="3"/>
      <c r="M183" s="23"/>
      <c r="N183" s="57"/>
    </row>
    <row r="184" spans="1:14" x14ac:dyDescent="0.55000000000000004">
      <c r="A184" s="3">
        <v>178</v>
      </c>
      <c r="B184" s="19">
        <v>178</v>
      </c>
      <c r="C184" s="3"/>
      <c r="D184" s="58"/>
      <c r="E184" s="58"/>
      <c r="F184" s="12"/>
      <c r="G184" s="12"/>
      <c r="H184" s="12"/>
      <c r="I184" s="12"/>
      <c r="J184" s="3"/>
      <c r="K184" s="5">
        <v>4</v>
      </c>
      <c r="L184" s="3"/>
      <c r="M184" s="23"/>
      <c r="N184" s="57"/>
    </row>
    <row r="185" spans="1:14" x14ac:dyDescent="0.55000000000000004">
      <c r="A185" s="3">
        <v>179</v>
      </c>
      <c r="B185" s="19">
        <v>179</v>
      </c>
      <c r="C185" s="3"/>
      <c r="D185" s="58"/>
      <c r="E185" s="58"/>
      <c r="F185" s="12"/>
      <c r="G185" s="12"/>
      <c r="H185" s="12"/>
      <c r="I185" s="12"/>
      <c r="J185" s="3"/>
      <c r="K185" s="5">
        <v>4</v>
      </c>
      <c r="L185" s="3"/>
      <c r="M185" s="23"/>
      <c r="N185" s="57"/>
    </row>
    <row r="186" spans="1:14" x14ac:dyDescent="0.55000000000000004">
      <c r="A186" s="3">
        <v>180</v>
      </c>
      <c r="B186" s="19">
        <v>180</v>
      </c>
      <c r="C186" s="3"/>
      <c r="D186" s="58"/>
      <c r="E186" s="58"/>
      <c r="F186" s="12"/>
      <c r="G186" s="12"/>
      <c r="H186" s="12"/>
      <c r="I186" s="12"/>
      <c r="J186" s="3"/>
      <c r="K186" s="5">
        <v>4</v>
      </c>
      <c r="L186" s="3"/>
      <c r="M186" s="23"/>
      <c r="N186" s="57"/>
    </row>
    <row r="187" spans="1:14" x14ac:dyDescent="0.55000000000000004">
      <c r="A187" s="3">
        <v>181</v>
      </c>
      <c r="B187" s="19">
        <v>181</v>
      </c>
      <c r="C187" s="3"/>
      <c r="D187" s="58"/>
      <c r="E187" s="58"/>
      <c r="F187" s="12"/>
      <c r="G187" s="12"/>
      <c r="H187" s="12"/>
      <c r="I187" s="12"/>
      <c r="J187" s="3"/>
      <c r="K187" s="5">
        <v>4</v>
      </c>
      <c r="L187" s="3"/>
      <c r="M187" s="23"/>
      <c r="N187" s="57"/>
    </row>
    <row r="188" spans="1:14" x14ac:dyDescent="0.55000000000000004">
      <c r="A188" s="3">
        <v>182</v>
      </c>
      <c r="B188" s="19">
        <v>182</v>
      </c>
      <c r="C188" s="3"/>
      <c r="D188" s="58"/>
      <c r="E188" s="58"/>
      <c r="F188" s="12"/>
      <c r="G188" s="12"/>
      <c r="H188" s="12"/>
      <c r="I188" s="12"/>
      <c r="J188" s="3"/>
      <c r="K188" s="5">
        <v>4</v>
      </c>
      <c r="L188" s="3"/>
      <c r="M188" s="23"/>
      <c r="N188" s="57"/>
    </row>
    <row r="189" spans="1:14" x14ac:dyDescent="0.55000000000000004">
      <c r="A189" s="3">
        <v>183</v>
      </c>
      <c r="B189" s="19">
        <v>183</v>
      </c>
      <c r="C189" s="3"/>
      <c r="D189" s="58"/>
      <c r="E189" s="58"/>
      <c r="F189" s="12"/>
      <c r="G189" s="12"/>
      <c r="H189" s="12"/>
      <c r="I189" s="12"/>
      <c r="J189" s="3"/>
      <c r="K189" s="5">
        <v>4</v>
      </c>
      <c r="L189" s="3"/>
      <c r="M189" s="23"/>
      <c r="N189" s="57"/>
    </row>
    <row r="190" spans="1:14" x14ac:dyDescent="0.55000000000000004">
      <c r="A190" s="3">
        <v>184</v>
      </c>
      <c r="B190" s="19">
        <v>184</v>
      </c>
      <c r="C190" s="3"/>
      <c r="D190" s="58"/>
      <c r="E190" s="58"/>
      <c r="F190" s="12"/>
      <c r="G190" s="12"/>
      <c r="H190" s="12"/>
      <c r="I190" s="12"/>
      <c r="J190" s="3"/>
      <c r="K190" s="5">
        <v>4</v>
      </c>
      <c r="L190" s="3"/>
      <c r="M190" s="23"/>
      <c r="N190" s="57"/>
    </row>
    <row r="191" spans="1:14" x14ac:dyDescent="0.55000000000000004">
      <c r="A191" s="3">
        <v>185</v>
      </c>
      <c r="B191" s="19">
        <v>185</v>
      </c>
      <c r="C191" s="3"/>
      <c r="D191" s="58"/>
      <c r="E191" s="58"/>
      <c r="F191" s="12"/>
      <c r="G191" s="12"/>
      <c r="H191" s="12"/>
      <c r="I191" s="12"/>
      <c r="J191" s="3"/>
      <c r="K191" s="5">
        <v>4</v>
      </c>
      <c r="L191" s="3"/>
      <c r="M191" s="23"/>
      <c r="N191" s="57"/>
    </row>
    <row r="192" spans="1:14" x14ac:dyDescent="0.55000000000000004">
      <c r="A192" s="3">
        <v>186</v>
      </c>
      <c r="B192" s="19">
        <v>186</v>
      </c>
      <c r="C192" s="3"/>
      <c r="D192" s="58"/>
      <c r="E192" s="58"/>
      <c r="F192" s="12"/>
      <c r="G192" s="12"/>
      <c r="H192" s="12"/>
      <c r="I192" s="12"/>
      <c r="J192" s="3"/>
      <c r="K192" s="5">
        <v>4</v>
      </c>
      <c r="L192" s="3"/>
      <c r="M192" s="23"/>
      <c r="N192" s="57"/>
    </row>
    <row r="193" spans="1:14" x14ac:dyDescent="0.55000000000000004">
      <c r="A193" s="3">
        <v>187</v>
      </c>
      <c r="B193" s="19">
        <v>187</v>
      </c>
      <c r="C193" s="3"/>
      <c r="D193" s="58"/>
      <c r="E193" s="58"/>
      <c r="F193" s="12"/>
      <c r="G193" s="12"/>
      <c r="H193" s="12"/>
      <c r="I193" s="12"/>
      <c r="J193" s="3"/>
      <c r="K193" s="5">
        <v>4</v>
      </c>
      <c r="L193" s="3"/>
      <c r="M193" s="23"/>
      <c r="N193" s="57"/>
    </row>
    <row r="194" spans="1:14" x14ac:dyDescent="0.55000000000000004">
      <c r="A194" s="3">
        <v>188</v>
      </c>
      <c r="B194" s="19">
        <v>188</v>
      </c>
      <c r="C194" s="3"/>
      <c r="D194" s="58"/>
      <c r="E194" s="58"/>
      <c r="F194" s="12"/>
      <c r="G194" s="12"/>
      <c r="H194" s="12"/>
      <c r="I194" s="12"/>
      <c r="J194" s="3"/>
      <c r="K194" s="5">
        <v>4</v>
      </c>
      <c r="L194" s="3"/>
      <c r="M194" s="23"/>
      <c r="N194" s="57"/>
    </row>
    <row r="195" spans="1:14" x14ac:dyDescent="0.55000000000000004">
      <c r="A195" s="3">
        <v>189</v>
      </c>
      <c r="B195" s="19">
        <v>189</v>
      </c>
      <c r="C195" s="3"/>
      <c r="D195" s="58"/>
      <c r="E195" s="58"/>
      <c r="F195" s="12"/>
      <c r="G195" s="12"/>
      <c r="H195" s="12"/>
      <c r="I195" s="12"/>
      <c r="J195" s="3"/>
      <c r="K195" s="5">
        <v>4</v>
      </c>
      <c r="L195" s="3"/>
      <c r="M195" s="23"/>
      <c r="N195" s="57"/>
    </row>
    <row r="196" spans="1:14" x14ac:dyDescent="0.55000000000000004">
      <c r="A196" s="3">
        <v>190</v>
      </c>
      <c r="B196" s="19">
        <v>190</v>
      </c>
      <c r="C196" s="3"/>
      <c r="D196" s="58"/>
      <c r="E196" s="58"/>
      <c r="F196" s="12"/>
      <c r="G196" s="12"/>
      <c r="H196" s="12"/>
      <c r="I196" s="12"/>
      <c r="J196" s="3"/>
      <c r="K196" s="5">
        <v>4</v>
      </c>
      <c r="L196" s="3"/>
      <c r="M196" s="23"/>
      <c r="N196" s="57"/>
    </row>
    <row r="197" spans="1:14" x14ac:dyDescent="0.55000000000000004">
      <c r="A197" s="3">
        <v>191</v>
      </c>
      <c r="B197" s="19">
        <v>191</v>
      </c>
      <c r="C197" s="3"/>
      <c r="D197" s="58"/>
      <c r="E197" s="58"/>
      <c r="F197" s="12"/>
      <c r="G197" s="12"/>
      <c r="H197" s="12"/>
      <c r="I197" s="12"/>
      <c r="J197" s="3"/>
      <c r="K197" s="5">
        <v>4</v>
      </c>
      <c r="L197" s="3"/>
      <c r="M197" s="23"/>
      <c r="N197" s="57"/>
    </row>
    <row r="198" spans="1:14" x14ac:dyDescent="0.55000000000000004">
      <c r="A198" s="3">
        <v>192</v>
      </c>
      <c r="B198" s="19">
        <v>192</v>
      </c>
      <c r="C198" s="3"/>
      <c r="D198" s="58"/>
      <c r="E198" s="58"/>
      <c r="F198" s="12"/>
      <c r="G198" s="12"/>
      <c r="H198" s="12"/>
      <c r="I198" s="12"/>
      <c r="J198" s="3"/>
      <c r="K198" s="5">
        <v>4</v>
      </c>
      <c r="L198" s="3"/>
      <c r="M198" s="23"/>
      <c r="N198" s="57"/>
    </row>
    <row r="199" spans="1:14" x14ac:dyDescent="0.55000000000000004">
      <c r="A199" s="3">
        <v>193</v>
      </c>
      <c r="B199" s="19">
        <v>193</v>
      </c>
      <c r="C199" s="3"/>
      <c r="D199" s="58"/>
      <c r="E199" s="58"/>
      <c r="F199" s="12"/>
      <c r="G199" s="12"/>
      <c r="H199" s="12"/>
      <c r="I199" s="12"/>
      <c r="J199" s="3"/>
      <c r="K199" s="5">
        <v>4</v>
      </c>
      <c r="L199" s="3"/>
      <c r="M199" s="23"/>
      <c r="N199" s="57"/>
    </row>
    <row r="200" spans="1:14" x14ac:dyDescent="0.55000000000000004">
      <c r="A200" s="3">
        <v>194</v>
      </c>
      <c r="B200" s="19">
        <v>194</v>
      </c>
      <c r="C200" s="3"/>
      <c r="D200" s="58"/>
      <c r="E200" s="58"/>
      <c r="F200" s="12"/>
      <c r="G200" s="12"/>
      <c r="H200" s="12"/>
      <c r="I200" s="12"/>
      <c r="J200" s="3"/>
      <c r="K200" s="5">
        <v>4</v>
      </c>
      <c r="L200" s="3"/>
      <c r="M200" s="23"/>
      <c r="N200" s="57"/>
    </row>
    <row r="201" spans="1:14" x14ac:dyDescent="0.55000000000000004">
      <c r="A201" s="3">
        <v>195</v>
      </c>
      <c r="B201" s="19">
        <v>195</v>
      </c>
      <c r="C201" s="3"/>
      <c r="D201" s="58"/>
      <c r="E201" s="58"/>
      <c r="F201" s="12"/>
      <c r="G201" s="12"/>
      <c r="H201" s="12"/>
      <c r="I201" s="12"/>
      <c r="J201" s="3"/>
      <c r="K201" s="5">
        <v>4</v>
      </c>
      <c r="L201" s="3"/>
      <c r="M201" s="23"/>
      <c r="N201" s="57"/>
    </row>
    <row r="202" spans="1:14" x14ac:dyDescent="0.55000000000000004">
      <c r="A202" s="3">
        <v>196</v>
      </c>
      <c r="B202" s="19">
        <v>196</v>
      </c>
      <c r="C202" s="3"/>
      <c r="D202" s="58"/>
      <c r="E202" s="58"/>
      <c r="F202" s="12"/>
      <c r="G202" s="12"/>
      <c r="H202" s="12"/>
      <c r="I202" s="12"/>
      <c r="J202" s="3"/>
      <c r="K202" s="5">
        <v>4</v>
      </c>
      <c r="L202" s="3"/>
      <c r="M202" s="23"/>
      <c r="N202" s="57"/>
    </row>
    <row r="203" spans="1:14" x14ac:dyDescent="0.55000000000000004">
      <c r="A203" s="3">
        <v>197</v>
      </c>
      <c r="B203" s="19">
        <v>197</v>
      </c>
      <c r="C203" s="3"/>
      <c r="D203" s="58"/>
      <c r="E203" s="58"/>
      <c r="F203" s="12"/>
      <c r="G203" s="12"/>
      <c r="H203" s="12"/>
      <c r="I203" s="12"/>
      <c r="J203" s="3"/>
      <c r="K203" s="5">
        <v>4</v>
      </c>
      <c r="L203" s="3"/>
      <c r="M203" s="23"/>
      <c r="N203" s="57"/>
    </row>
    <row r="204" spans="1:14" x14ac:dyDescent="0.55000000000000004">
      <c r="A204" s="3">
        <v>198</v>
      </c>
      <c r="B204" s="19">
        <v>198</v>
      </c>
      <c r="C204" s="3"/>
      <c r="D204" s="58"/>
      <c r="E204" s="58"/>
      <c r="F204" s="12"/>
      <c r="G204" s="12"/>
      <c r="H204" s="12"/>
      <c r="I204" s="12"/>
      <c r="J204" s="3"/>
      <c r="K204" s="5">
        <v>4</v>
      </c>
      <c r="L204" s="3"/>
      <c r="M204" s="23"/>
      <c r="N204" s="57"/>
    </row>
    <row r="205" spans="1:14" x14ac:dyDescent="0.55000000000000004">
      <c r="A205" s="3">
        <v>199</v>
      </c>
      <c r="B205" s="19">
        <v>199</v>
      </c>
      <c r="C205" s="3"/>
      <c r="D205" s="58"/>
      <c r="E205" s="58"/>
      <c r="F205" s="12"/>
      <c r="G205" s="12"/>
      <c r="H205" s="12"/>
      <c r="I205" s="12"/>
      <c r="J205" s="3"/>
      <c r="K205" s="5">
        <v>4</v>
      </c>
      <c r="L205" s="3"/>
      <c r="M205" s="23"/>
      <c r="N205" s="57"/>
    </row>
    <row r="206" spans="1:14" x14ac:dyDescent="0.55000000000000004">
      <c r="A206" s="3">
        <v>200</v>
      </c>
      <c r="B206" s="19">
        <v>200</v>
      </c>
      <c r="C206" s="3"/>
      <c r="D206" s="58"/>
      <c r="E206" s="58"/>
      <c r="F206" s="12"/>
      <c r="G206" s="12"/>
      <c r="H206" s="12"/>
      <c r="I206" s="12"/>
      <c r="J206" s="3"/>
      <c r="K206" s="5">
        <v>4</v>
      </c>
      <c r="L206" s="3"/>
      <c r="M206" s="23"/>
      <c r="N206" s="57"/>
    </row>
    <row r="207" spans="1:14" x14ac:dyDescent="0.55000000000000004">
      <c r="A207" s="3">
        <v>201</v>
      </c>
      <c r="B207" s="19">
        <v>201</v>
      </c>
      <c r="C207" s="3"/>
      <c r="D207" s="58"/>
      <c r="E207" s="58"/>
      <c r="F207" s="12"/>
      <c r="G207" s="12"/>
      <c r="H207" s="12"/>
      <c r="I207" s="12"/>
      <c r="J207" s="3"/>
      <c r="K207" s="5">
        <v>4</v>
      </c>
      <c r="L207" s="3"/>
      <c r="M207" s="23"/>
      <c r="N207" s="57"/>
    </row>
    <row r="208" spans="1:14" x14ac:dyDescent="0.55000000000000004">
      <c r="A208" s="3">
        <v>202</v>
      </c>
      <c r="B208" s="19">
        <v>202</v>
      </c>
      <c r="C208" s="3"/>
      <c r="D208" s="58"/>
      <c r="E208" s="58"/>
      <c r="F208" s="12"/>
      <c r="G208" s="12"/>
      <c r="H208" s="12"/>
      <c r="I208" s="12"/>
      <c r="J208" s="3"/>
      <c r="K208" s="5">
        <v>4</v>
      </c>
      <c r="L208" s="3"/>
      <c r="M208" s="23"/>
      <c r="N208" s="57"/>
    </row>
    <row r="209" spans="1:14" x14ac:dyDescent="0.55000000000000004">
      <c r="A209" s="3">
        <v>203</v>
      </c>
      <c r="B209" s="19">
        <v>203</v>
      </c>
      <c r="C209" s="3"/>
      <c r="D209" s="58"/>
      <c r="E209" s="58"/>
      <c r="F209" s="12"/>
      <c r="G209" s="12"/>
      <c r="H209" s="12"/>
      <c r="I209" s="12"/>
      <c r="J209" s="3"/>
      <c r="K209" s="5">
        <v>4</v>
      </c>
      <c r="L209" s="3"/>
      <c r="M209" s="23"/>
      <c r="N209" s="57"/>
    </row>
    <row r="210" spans="1:14" x14ac:dyDescent="0.55000000000000004">
      <c r="A210" s="3">
        <v>204</v>
      </c>
      <c r="B210" s="19">
        <v>204</v>
      </c>
      <c r="C210" s="3"/>
      <c r="D210" s="58"/>
      <c r="E210" s="58"/>
      <c r="F210" s="12"/>
      <c r="G210" s="12"/>
      <c r="H210" s="12"/>
      <c r="I210" s="12"/>
      <c r="J210" s="3"/>
      <c r="K210" s="5">
        <v>4</v>
      </c>
      <c r="L210" s="3"/>
      <c r="M210" s="23"/>
      <c r="N210" s="57"/>
    </row>
    <row r="211" spans="1:14" x14ac:dyDescent="0.55000000000000004">
      <c r="A211" s="3">
        <v>205</v>
      </c>
      <c r="B211" s="19">
        <v>205</v>
      </c>
      <c r="C211" s="3"/>
      <c r="D211" s="58"/>
      <c r="E211" s="58"/>
      <c r="F211" s="12"/>
      <c r="G211" s="12"/>
      <c r="H211" s="12"/>
      <c r="I211" s="12"/>
      <c r="J211" s="3"/>
      <c r="K211" s="5">
        <v>4</v>
      </c>
      <c r="L211" s="3"/>
      <c r="M211" s="23"/>
      <c r="N211" s="57"/>
    </row>
    <row r="212" spans="1:14" x14ac:dyDescent="0.55000000000000004">
      <c r="A212" s="3">
        <v>206</v>
      </c>
      <c r="B212" s="19">
        <v>206</v>
      </c>
      <c r="C212" s="3"/>
      <c r="D212" s="58"/>
      <c r="E212" s="58"/>
      <c r="F212" s="12"/>
      <c r="G212" s="12"/>
      <c r="H212" s="12"/>
      <c r="I212" s="12"/>
      <c r="J212" s="3"/>
      <c r="K212" s="5">
        <v>4</v>
      </c>
      <c r="L212" s="3"/>
      <c r="M212" s="23"/>
      <c r="N212" s="57"/>
    </row>
    <row r="213" spans="1:14" x14ac:dyDescent="0.55000000000000004">
      <c r="A213" s="3">
        <v>207</v>
      </c>
      <c r="B213" s="19">
        <v>207</v>
      </c>
      <c r="C213" s="3"/>
      <c r="D213" s="58"/>
      <c r="E213" s="58"/>
      <c r="F213" s="12"/>
      <c r="G213" s="12"/>
      <c r="H213" s="12"/>
      <c r="I213" s="12"/>
      <c r="J213" s="3"/>
      <c r="K213" s="5">
        <v>4</v>
      </c>
      <c r="L213" s="3"/>
      <c r="M213" s="23"/>
      <c r="N213" s="57"/>
    </row>
    <row r="214" spans="1:14" x14ac:dyDescent="0.55000000000000004">
      <c r="A214" s="3">
        <v>208</v>
      </c>
      <c r="B214" s="19">
        <v>208</v>
      </c>
      <c r="C214" s="3"/>
      <c r="D214" s="58"/>
      <c r="E214" s="58"/>
      <c r="F214" s="12"/>
      <c r="G214" s="12"/>
      <c r="H214" s="12"/>
      <c r="I214" s="12"/>
      <c r="J214" s="3"/>
      <c r="K214" s="5">
        <v>4</v>
      </c>
      <c r="L214" s="3"/>
      <c r="M214" s="23"/>
      <c r="N214" s="57"/>
    </row>
    <row r="215" spans="1:14" x14ac:dyDescent="0.55000000000000004">
      <c r="A215" s="3">
        <v>209</v>
      </c>
      <c r="B215" s="19">
        <v>209</v>
      </c>
      <c r="C215" s="3"/>
      <c r="D215" s="58"/>
      <c r="E215" s="58"/>
      <c r="F215" s="12"/>
      <c r="G215" s="12"/>
      <c r="H215" s="12"/>
      <c r="I215" s="12"/>
      <c r="J215" s="3"/>
      <c r="K215" s="5">
        <v>4</v>
      </c>
      <c r="L215" s="3"/>
      <c r="M215" s="23"/>
      <c r="N215" s="57"/>
    </row>
    <row r="216" spans="1:14" x14ac:dyDescent="0.55000000000000004">
      <c r="A216" s="3">
        <v>210</v>
      </c>
      <c r="B216" s="19">
        <v>210</v>
      </c>
      <c r="C216" s="3"/>
      <c r="D216" s="58"/>
      <c r="E216" s="58"/>
      <c r="F216" s="12"/>
      <c r="G216" s="12"/>
      <c r="H216" s="12"/>
      <c r="I216" s="12"/>
      <c r="J216" s="3"/>
      <c r="K216" s="5">
        <v>4</v>
      </c>
      <c r="L216" s="3"/>
      <c r="M216" s="23"/>
      <c r="N216" s="57"/>
    </row>
    <row r="217" spans="1:14" x14ac:dyDescent="0.55000000000000004">
      <c r="A217" s="3">
        <v>211</v>
      </c>
      <c r="B217" s="19">
        <v>211</v>
      </c>
      <c r="C217" s="3"/>
      <c r="D217" s="58"/>
      <c r="E217" s="58"/>
      <c r="F217" s="12"/>
      <c r="G217" s="12"/>
      <c r="H217" s="12"/>
      <c r="I217" s="12"/>
      <c r="J217" s="3"/>
      <c r="K217" s="5">
        <v>4</v>
      </c>
      <c r="L217" s="3"/>
      <c r="M217" s="23"/>
      <c r="N217" s="57"/>
    </row>
    <row r="218" spans="1:14" x14ac:dyDescent="0.55000000000000004">
      <c r="A218" s="3">
        <v>212</v>
      </c>
      <c r="B218" s="19">
        <v>212</v>
      </c>
      <c r="C218" s="3"/>
      <c r="D218" s="58"/>
      <c r="E218" s="58"/>
      <c r="F218" s="12"/>
      <c r="G218" s="12"/>
      <c r="H218" s="12"/>
      <c r="I218" s="12"/>
      <c r="J218" s="3"/>
      <c r="K218" s="5">
        <v>4</v>
      </c>
      <c r="L218" s="3"/>
      <c r="M218" s="23"/>
      <c r="N218" s="57"/>
    </row>
    <row r="219" spans="1:14" x14ac:dyDescent="0.55000000000000004">
      <c r="A219" s="3">
        <v>213</v>
      </c>
      <c r="B219" s="19">
        <v>213</v>
      </c>
      <c r="C219" s="3"/>
      <c r="D219" s="58"/>
      <c r="E219" s="58"/>
      <c r="F219" s="12"/>
      <c r="G219" s="12"/>
      <c r="H219" s="12"/>
      <c r="I219" s="12"/>
      <c r="J219" s="3"/>
      <c r="K219" s="5">
        <v>4</v>
      </c>
      <c r="L219" s="3"/>
      <c r="M219" s="23"/>
      <c r="N219" s="57"/>
    </row>
    <row r="220" spans="1:14" x14ac:dyDescent="0.55000000000000004">
      <c r="A220" s="3">
        <v>214</v>
      </c>
      <c r="B220" s="19">
        <v>214</v>
      </c>
      <c r="C220" s="3"/>
      <c r="D220" s="58"/>
      <c r="E220" s="58"/>
      <c r="F220" s="12"/>
      <c r="G220" s="12"/>
      <c r="H220" s="12"/>
      <c r="I220" s="12"/>
      <c r="J220" s="3"/>
      <c r="K220" s="5">
        <v>4</v>
      </c>
      <c r="L220" s="3"/>
      <c r="M220" s="23"/>
      <c r="N220" s="57"/>
    </row>
    <row r="221" spans="1:14" x14ac:dyDescent="0.55000000000000004">
      <c r="A221" s="3">
        <v>215</v>
      </c>
      <c r="B221" s="19">
        <v>215</v>
      </c>
      <c r="C221" s="3"/>
      <c r="D221" s="58"/>
      <c r="E221" s="58"/>
      <c r="F221" s="12"/>
      <c r="G221" s="12"/>
      <c r="H221" s="12"/>
      <c r="I221" s="12"/>
      <c r="J221" s="3"/>
      <c r="K221" s="5">
        <v>4</v>
      </c>
      <c r="L221" s="3"/>
      <c r="M221" s="23"/>
      <c r="N221" s="57"/>
    </row>
    <row r="222" spans="1:14" x14ac:dyDescent="0.55000000000000004">
      <c r="A222" s="3">
        <v>216</v>
      </c>
      <c r="B222" s="19">
        <v>216</v>
      </c>
      <c r="C222" s="3"/>
      <c r="D222" s="58"/>
      <c r="E222" s="58"/>
      <c r="F222" s="12"/>
      <c r="G222" s="12"/>
      <c r="H222" s="12"/>
      <c r="I222" s="12"/>
      <c r="J222" s="3"/>
      <c r="K222" s="5">
        <v>4</v>
      </c>
      <c r="L222" s="3"/>
      <c r="M222" s="23"/>
      <c r="N222" s="57"/>
    </row>
    <row r="223" spans="1:14" x14ac:dyDescent="0.55000000000000004">
      <c r="A223" s="3">
        <v>217</v>
      </c>
      <c r="B223" s="19">
        <v>217</v>
      </c>
      <c r="C223" s="3"/>
      <c r="D223" s="58"/>
      <c r="E223" s="58"/>
      <c r="F223" s="12"/>
      <c r="G223" s="12"/>
      <c r="H223" s="12"/>
      <c r="I223" s="12"/>
      <c r="J223" s="3"/>
      <c r="K223" s="5">
        <v>4</v>
      </c>
      <c r="L223" s="3"/>
      <c r="M223" s="23"/>
      <c r="N223" s="57"/>
    </row>
    <row r="224" spans="1:14" x14ac:dyDescent="0.55000000000000004">
      <c r="A224" s="3">
        <v>218</v>
      </c>
      <c r="B224" s="19">
        <v>218</v>
      </c>
      <c r="C224" s="3"/>
      <c r="D224" s="58"/>
      <c r="E224" s="58"/>
      <c r="F224" s="12"/>
      <c r="G224" s="12"/>
      <c r="H224" s="12"/>
      <c r="I224" s="12"/>
      <c r="J224" s="3"/>
      <c r="K224" s="5">
        <v>4</v>
      </c>
      <c r="L224" s="3"/>
      <c r="M224" s="23"/>
      <c r="N224" s="57"/>
    </row>
    <row r="225" spans="1:14" x14ac:dyDescent="0.55000000000000004">
      <c r="A225" s="3">
        <v>219</v>
      </c>
      <c r="B225" s="19">
        <v>219</v>
      </c>
      <c r="C225" s="3"/>
      <c r="D225" s="58"/>
      <c r="E225" s="58"/>
      <c r="F225" s="12"/>
      <c r="G225" s="12"/>
      <c r="H225" s="12"/>
      <c r="I225" s="12"/>
      <c r="J225" s="3"/>
      <c r="K225" s="5">
        <v>4</v>
      </c>
      <c r="L225" s="3"/>
      <c r="M225" s="23"/>
      <c r="N225" s="57"/>
    </row>
    <row r="226" spans="1:14" x14ac:dyDescent="0.55000000000000004">
      <c r="A226" s="3">
        <v>220</v>
      </c>
      <c r="B226" s="19">
        <v>220</v>
      </c>
      <c r="C226" s="3"/>
      <c r="D226" s="58"/>
      <c r="E226" s="58"/>
      <c r="F226" s="12"/>
      <c r="G226" s="12"/>
      <c r="H226" s="12"/>
      <c r="I226" s="12"/>
      <c r="J226" s="3"/>
      <c r="K226" s="5">
        <v>4</v>
      </c>
      <c r="L226" s="3"/>
      <c r="M226" s="23"/>
      <c r="N226" s="57"/>
    </row>
    <row r="227" spans="1:14" x14ac:dyDescent="0.55000000000000004">
      <c r="A227" s="3">
        <v>221</v>
      </c>
      <c r="B227" s="19">
        <v>221</v>
      </c>
      <c r="C227" s="3"/>
      <c r="D227" s="58"/>
      <c r="E227" s="58"/>
      <c r="F227" s="12"/>
      <c r="G227" s="12"/>
      <c r="H227" s="12"/>
      <c r="I227" s="12"/>
      <c r="J227" s="3"/>
      <c r="K227" s="5">
        <v>4</v>
      </c>
      <c r="L227" s="3"/>
      <c r="M227" s="23"/>
      <c r="N227" s="57"/>
    </row>
    <row r="228" spans="1:14" x14ac:dyDescent="0.55000000000000004">
      <c r="A228" s="3">
        <v>222</v>
      </c>
      <c r="B228" s="19">
        <v>222</v>
      </c>
      <c r="C228" s="3"/>
      <c r="D228" s="58"/>
      <c r="E228" s="58"/>
      <c r="F228" s="12"/>
      <c r="G228" s="12"/>
      <c r="H228" s="12"/>
      <c r="I228" s="12"/>
      <c r="J228" s="3"/>
      <c r="K228" s="5">
        <v>4</v>
      </c>
      <c r="L228" s="3"/>
      <c r="M228" s="23"/>
      <c r="N228" s="57"/>
    </row>
    <row r="229" spans="1:14" x14ac:dyDescent="0.55000000000000004">
      <c r="A229" s="3">
        <v>223</v>
      </c>
      <c r="B229" s="19">
        <v>223</v>
      </c>
      <c r="C229" s="3"/>
      <c r="D229" s="58"/>
      <c r="E229" s="58"/>
      <c r="F229" s="12"/>
      <c r="G229" s="12"/>
      <c r="H229" s="12"/>
      <c r="I229" s="12"/>
      <c r="J229" s="3"/>
      <c r="K229" s="5">
        <v>4</v>
      </c>
      <c r="L229" s="3"/>
      <c r="M229" s="23"/>
      <c r="N229" s="57"/>
    </row>
    <row r="230" spans="1:14" x14ac:dyDescent="0.55000000000000004">
      <c r="A230" s="3">
        <v>224</v>
      </c>
      <c r="B230" s="19">
        <v>224</v>
      </c>
      <c r="C230" s="3"/>
      <c r="D230" s="58"/>
      <c r="E230" s="58"/>
      <c r="F230" s="12"/>
      <c r="G230" s="12"/>
      <c r="H230" s="12"/>
      <c r="I230" s="12"/>
      <c r="J230" s="3"/>
      <c r="K230" s="5">
        <v>4</v>
      </c>
      <c r="L230" s="3"/>
      <c r="M230" s="23"/>
      <c r="N230" s="57"/>
    </row>
    <row r="231" spans="1:14" x14ac:dyDescent="0.55000000000000004">
      <c r="A231" s="3">
        <v>225</v>
      </c>
      <c r="B231" s="19">
        <v>225</v>
      </c>
      <c r="C231" s="3"/>
      <c r="D231" s="58"/>
      <c r="E231" s="58"/>
      <c r="F231" s="12"/>
      <c r="G231" s="12"/>
      <c r="H231" s="12"/>
      <c r="I231" s="12"/>
      <c r="J231" s="3"/>
      <c r="K231" s="5">
        <v>4</v>
      </c>
      <c r="L231" s="3"/>
      <c r="M231" s="23"/>
      <c r="N231" s="57"/>
    </row>
    <row r="232" spans="1:14" x14ac:dyDescent="0.55000000000000004">
      <c r="A232" s="3">
        <v>226</v>
      </c>
      <c r="B232" s="19">
        <v>226</v>
      </c>
      <c r="C232" s="3"/>
      <c r="D232" s="58"/>
      <c r="E232" s="58"/>
      <c r="F232" s="12"/>
      <c r="G232" s="12"/>
      <c r="H232" s="12"/>
      <c r="I232" s="12"/>
      <c r="J232" s="3"/>
      <c r="K232" s="5">
        <v>4</v>
      </c>
      <c r="L232" s="3"/>
      <c r="M232" s="23"/>
      <c r="N232" s="57"/>
    </row>
    <row r="233" spans="1:14" x14ac:dyDescent="0.55000000000000004">
      <c r="A233" s="3">
        <v>227</v>
      </c>
      <c r="B233" s="19">
        <v>227</v>
      </c>
      <c r="C233" s="3"/>
      <c r="D233" s="58"/>
      <c r="E233" s="58"/>
      <c r="F233" s="12"/>
      <c r="G233" s="12"/>
      <c r="H233" s="12"/>
      <c r="I233" s="12"/>
      <c r="J233" s="3"/>
      <c r="K233" s="5">
        <v>4</v>
      </c>
      <c r="L233" s="3"/>
      <c r="M233" s="23"/>
      <c r="N233" s="57"/>
    </row>
    <row r="234" spans="1:14" x14ac:dyDescent="0.55000000000000004">
      <c r="A234" s="3">
        <v>228</v>
      </c>
      <c r="B234" s="19">
        <v>228</v>
      </c>
      <c r="C234" s="3"/>
      <c r="D234" s="58"/>
      <c r="E234" s="58"/>
      <c r="F234" s="12"/>
      <c r="G234" s="12"/>
      <c r="H234" s="12"/>
      <c r="I234" s="12"/>
      <c r="J234" s="3"/>
      <c r="K234" s="5">
        <v>4</v>
      </c>
      <c r="L234" s="3"/>
      <c r="M234" s="23"/>
      <c r="N234" s="57"/>
    </row>
    <row r="235" spans="1:14" x14ac:dyDescent="0.55000000000000004">
      <c r="A235" s="3">
        <v>229</v>
      </c>
      <c r="B235" s="19">
        <v>229</v>
      </c>
      <c r="C235" s="3"/>
      <c r="D235" s="58"/>
      <c r="E235" s="58"/>
      <c r="F235" s="12"/>
      <c r="G235" s="12"/>
      <c r="H235" s="12"/>
      <c r="I235" s="12"/>
      <c r="J235" s="3"/>
      <c r="K235" s="5">
        <v>4</v>
      </c>
      <c r="L235" s="3"/>
      <c r="M235" s="23"/>
      <c r="N235" s="57"/>
    </row>
    <row r="236" spans="1:14" x14ac:dyDescent="0.55000000000000004">
      <c r="A236" s="3">
        <v>230</v>
      </c>
      <c r="B236" s="19">
        <v>230</v>
      </c>
      <c r="C236" s="3"/>
      <c r="D236" s="58"/>
      <c r="E236" s="58"/>
      <c r="F236" s="12"/>
      <c r="G236" s="12"/>
      <c r="H236" s="12"/>
      <c r="I236" s="12"/>
      <c r="J236" s="3"/>
      <c r="K236" s="5">
        <v>4</v>
      </c>
      <c r="L236" s="3"/>
      <c r="M236" s="23"/>
      <c r="N236" s="57"/>
    </row>
    <row r="237" spans="1:14" x14ac:dyDescent="0.55000000000000004">
      <c r="A237" s="3">
        <v>231</v>
      </c>
      <c r="B237" s="19">
        <v>231</v>
      </c>
      <c r="C237" s="3"/>
      <c r="D237" s="58"/>
      <c r="E237" s="58"/>
      <c r="F237" s="12"/>
      <c r="G237" s="12"/>
      <c r="H237" s="12"/>
      <c r="I237" s="12"/>
      <c r="J237" s="3"/>
      <c r="K237" s="5">
        <v>4</v>
      </c>
      <c r="L237" s="3"/>
      <c r="M237" s="23"/>
      <c r="N237" s="57"/>
    </row>
    <row r="238" spans="1:14" x14ac:dyDescent="0.55000000000000004">
      <c r="A238" s="3">
        <v>232</v>
      </c>
      <c r="B238" s="19">
        <v>232</v>
      </c>
      <c r="C238" s="3"/>
      <c r="D238" s="58"/>
      <c r="E238" s="58"/>
      <c r="F238" s="12"/>
      <c r="G238" s="12"/>
      <c r="H238" s="12"/>
      <c r="I238" s="12"/>
      <c r="J238" s="3"/>
      <c r="K238" s="5">
        <v>4</v>
      </c>
      <c r="L238" s="3"/>
      <c r="M238" s="23"/>
      <c r="N238" s="57"/>
    </row>
    <row r="239" spans="1:14" x14ac:dyDescent="0.55000000000000004">
      <c r="A239" s="3">
        <v>233</v>
      </c>
      <c r="B239" s="19">
        <v>233</v>
      </c>
      <c r="C239" s="3"/>
      <c r="D239" s="58"/>
      <c r="E239" s="58"/>
      <c r="F239" s="12"/>
      <c r="G239" s="12"/>
      <c r="H239" s="12"/>
      <c r="I239" s="12"/>
      <c r="J239" s="3"/>
      <c r="K239" s="5">
        <v>4</v>
      </c>
      <c r="L239" s="3"/>
      <c r="M239" s="23"/>
      <c r="N239" s="57"/>
    </row>
    <row r="240" spans="1:14" x14ac:dyDescent="0.55000000000000004">
      <c r="A240" s="3">
        <v>234</v>
      </c>
      <c r="B240" s="19">
        <v>234</v>
      </c>
      <c r="C240" s="3"/>
      <c r="D240" s="58"/>
      <c r="E240" s="58"/>
      <c r="F240" s="12"/>
      <c r="G240" s="12"/>
      <c r="H240" s="12"/>
      <c r="I240" s="12"/>
      <c r="J240" s="3"/>
      <c r="K240" s="5">
        <v>4</v>
      </c>
      <c r="L240" s="3"/>
      <c r="M240" s="23"/>
      <c r="N240" s="57"/>
    </row>
    <row r="241" spans="1:14" x14ac:dyDescent="0.55000000000000004">
      <c r="A241" s="3">
        <v>235</v>
      </c>
      <c r="B241" s="19">
        <v>235</v>
      </c>
      <c r="C241" s="3"/>
      <c r="D241" s="58"/>
      <c r="E241" s="58"/>
      <c r="F241" s="12"/>
      <c r="G241" s="12"/>
      <c r="H241" s="12"/>
      <c r="I241" s="12"/>
      <c r="J241" s="3"/>
      <c r="K241" s="5">
        <v>4</v>
      </c>
      <c r="L241" s="3"/>
      <c r="M241" s="23"/>
      <c r="N241" s="57"/>
    </row>
    <row r="242" spans="1:14" x14ac:dyDescent="0.55000000000000004">
      <c r="A242" s="3">
        <v>236</v>
      </c>
      <c r="B242" s="19">
        <v>236</v>
      </c>
      <c r="C242" s="3"/>
      <c r="D242" s="58"/>
      <c r="E242" s="58"/>
      <c r="F242" s="12"/>
      <c r="G242" s="12"/>
      <c r="H242" s="12"/>
      <c r="I242" s="12"/>
      <c r="J242" s="3"/>
      <c r="K242" s="5">
        <v>4</v>
      </c>
      <c r="L242" s="3"/>
      <c r="M242" s="23"/>
      <c r="N242" s="57"/>
    </row>
    <row r="243" spans="1:14" x14ac:dyDescent="0.55000000000000004">
      <c r="A243" s="3">
        <v>237</v>
      </c>
      <c r="B243" s="19">
        <v>237</v>
      </c>
      <c r="C243" s="3"/>
      <c r="D243" s="58"/>
      <c r="E243" s="58"/>
      <c r="F243" s="12"/>
      <c r="G243" s="12"/>
      <c r="H243" s="12"/>
      <c r="I243" s="12"/>
      <c r="J243" s="3"/>
      <c r="K243" s="5">
        <v>4</v>
      </c>
      <c r="L243" s="3"/>
      <c r="M243" s="23"/>
      <c r="N243" s="57"/>
    </row>
    <row r="244" spans="1:14" x14ac:dyDescent="0.55000000000000004">
      <c r="A244" s="3">
        <v>238</v>
      </c>
      <c r="B244" s="19">
        <v>238</v>
      </c>
      <c r="C244" s="3"/>
      <c r="D244" s="58"/>
      <c r="E244" s="58"/>
      <c r="F244" s="12"/>
      <c r="G244" s="12"/>
      <c r="H244" s="12"/>
      <c r="I244" s="12"/>
      <c r="J244" s="3"/>
      <c r="K244" s="5">
        <v>4</v>
      </c>
      <c r="L244" s="3"/>
      <c r="M244" s="23"/>
      <c r="N244" s="57"/>
    </row>
    <row r="245" spans="1:14" x14ac:dyDescent="0.55000000000000004">
      <c r="A245" s="3">
        <v>239</v>
      </c>
      <c r="B245" s="19">
        <v>239</v>
      </c>
      <c r="C245" s="3"/>
      <c r="D245" s="58"/>
      <c r="E245" s="58"/>
      <c r="F245" s="12"/>
      <c r="G245" s="12"/>
      <c r="H245" s="12"/>
      <c r="I245" s="12"/>
      <c r="J245" s="3"/>
      <c r="K245" s="5">
        <v>4</v>
      </c>
      <c r="L245" s="3"/>
      <c r="M245" s="23"/>
      <c r="N245" s="57"/>
    </row>
    <row r="246" spans="1:14" x14ac:dyDescent="0.55000000000000004">
      <c r="A246" s="3">
        <v>240</v>
      </c>
      <c r="B246" s="19">
        <v>240</v>
      </c>
      <c r="C246" s="3"/>
      <c r="D246" s="58"/>
      <c r="E246" s="58"/>
      <c r="F246" s="12"/>
      <c r="G246" s="12"/>
      <c r="H246" s="12"/>
      <c r="I246" s="12"/>
      <c r="J246" s="3"/>
      <c r="K246" s="5">
        <v>4</v>
      </c>
      <c r="L246" s="3"/>
      <c r="M246" s="23"/>
      <c r="N246" s="57"/>
    </row>
    <row r="247" spans="1:14" x14ac:dyDescent="0.55000000000000004">
      <c r="A247" s="3">
        <v>241</v>
      </c>
      <c r="B247" s="19">
        <v>241</v>
      </c>
      <c r="C247" s="3"/>
      <c r="D247" s="58"/>
      <c r="E247" s="58"/>
      <c r="F247" s="12"/>
      <c r="G247" s="12"/>
      <c r="H247" s="12"/>
      <c r="I247" s="12"/>
      <c r="J247" s="3"/>
      <c r="K247" s="5">
        <v>4</v>
      </c>
      <c r="L247" s="3"/>
      <c r="M247" s="23"/>
      <c r="N247" s="57"/>
    </row>
    <row r="248" spans="1:14" x14ac:dyDescent="0.55000000000000004">
      <c r="A248" s="3">
        <v>242</v>
      </c>
      <c r="B248" s="19">
        <v>242</v>
      </c>
      <c r="C248" s="3"/>
      <c r="D248" s="58"/>
      <c r="E248" s="58"/>
      <c r="F248" s="12"/>
      <c r="G248" s="12"/>
      <c r="H248" s="12"/>
      <c r="I248" s="12"/>
      <c r="J248" s="3"/>
      <c r="K248" s="5">
        <v>4</v>
      </c>
      <c r="L248" s="3"/>
      <c r="M248" s="23"/>
      <c r="N248" s="57"/>
    </row>
    <row r="249" spans="1:14" x14ac:dyDescent="0.55000000000000004">
      <c r="A249" s="3">
        <v>243</v>
      </c>
      <c r="B249" s="19">
        <v>243</v>
      </c>
      <c r="C249" s="3"/>
      <c r="D249" s="58"/>
      <c r="E249" s="58"/>
      <c r="F249" s="12"/>
      <c r="G249" s="12"/>
      <c r="H249" s="12"/>
      <c r="I249" s="12"/>
      <c r="J249" s="3"/>
      <c r="K249" s="5">
        <v>4</v>
      </c>
      <c r="L249" s="3"/>
      <c r="M249" s="23"/>
      <c r="N249" s="57"/>
    </row>
    <row r="250" spans="1:14" x14ac:dyDescent="0.55000000000000004">
      <c r="A250" s="3">
        <v>244</v>
      </c>
      <c r="B250" s="19">
        <v>244</v>
      </c>
      <c r="C250" s="3"/>
      <c r="D250" s="58"/>
      <c r="E250" s="58"/>
      <c r="F250" s="12"/>
      <c r="G250" s="12"/>
      <c r="H250" s="12"/>
      <c r="I250" s="12"/>
      <c r="J250" s="3"/>
      <c r="K250" s="5">
        <v>4</v>
      </c>
      <c r="L250" s="3"/>
      <c r="M250" s="23"/>
      <c r="N250" s="57"/>
    </row>
    <row r="251" spans="1:14" x14ac:dyDescent="0.55000000000000004">
      <c r="A251" s="3">
        <v>245</v>
      </c>
      <c r="B251" s="19">
        <v>245</v>
      </c>
      <c r="C251" s="3"/>
      <c r="D251" s="58"/>
      <c r="E251" s="58"/>
      <c r="F251" s="12"/>
      <c r="G251" s="12"/>
      <c r="H251" s="12"/>
      <c r="I251" s="12"/>
      <c r="J251" s="3"/>
      <c r="K251" s="5">
        <v>4</v>
      </c>
      <c r="L251" s="3"/>
      <c r="M251" s="23"/>
      <c r="N251" s="57"/>
    </row>
    <row r="252" spans="1:14" x14ac:dyDescent="0.55000000000000004">
      <c r="A252" s="3">
        <v>246</v>
      </c>
      <c r="B252" s="19">
        <v>246</v>
      </c>
      <c r="C252" s="3"/>
      <c r="D252" s="58"/>
      <c r="E252" s="58"/>
      <c r="F252" s="12"/>
      <c r="G252" s="12"/>
      <c r="H252" s="12"/>
      <c r="I252" s="12"/>
      <c r="J252" s="3"/>
      <c r="K252" s="5">
        <v>4</v>
      </c>
      <c r="L252" s="3"/>
      <c r="M252" s="23"/>
      <c r="N252" s="57"/>
    </row>
    <row r="253" spans="1:14" x14ac:dyDescent="0.55000000000000004">
      <c r="A253" s="3">
        <v>247</v>
      </c>
      <c r="B253" s="19">
        <v>247</v>
      </c>
      <c r="C253" s="3"/>
      <c r="D253" s="58"/>
      <c r="E253" s="58"/>
      <c r="F253" s="12"/>
      <c r="G253" s="12"/>
      <c r="H253" s="12"/>
      <c r="I253" s="12"/>
      <c r="J253" s="3"/>
      <c r="K253" s="5">
        <v>4</v>
      </c>
      <c r="L253" s="3"/>
      <c r="M253" s="23"/>
      <c r="N253" s="57"/>
    </row>
    <row r="254" spans="1:14" x14ac:dyDescent="0.55000000000000004">
      <c r="A254" s="3">
        <v>248</v>
      </c>
      <c r="B254" s="19">
        <v>248</v>
      </c>
      <c r="C254" s="3"/>
      <c r="D254" s="58"/>
      <c r="E254" s="58"/>
      <c r="F254" s="12"/>
      <c r="G254" s="12"/>
      <c r="H254" s="12"/>
      <c r="I254" s="12"/>
      <c r="J254" s="3"/>
      <c r="K254" s="5">
        <v>4</v>
      </c>
      <c r="L254" s="3"/>
      <c r="M254" s="23"/>
      <c r="N254" s="57"/>
    </row>
    <row r="255" spans="1:14" x14ac:dyDescent="0.55000000000000004">
      <c r="A255" s="3">
        <v>249</v>
      </c>
      <c r="B255" s="19">
        <v>249</v>
      </c>
      <c r="C255" s="3"/>
      <c r="D255" s="58"/>
      <c r="E255" s="58"/>
      <c r="F255" s="12"/>
      <c r="G255" s="12"/>
      <c r="H255" s="12"/>
      <c r="I255" s="12"/>
      <c r="J255" s="3"/>
      <c r="K255" s="5">
        <v>4</v>
      </c>
      <c r="L255" s="3"/>
      <c r="M255" s="23"/>
      <c r="N255" s="57"/>
    </row>
    <row r="256" spans="1:14" x14ac:dyDescent="0.55000000000000004">
      <c r="A256" s="3">
        <v>250</v>
      </c>
      <c r="B256" s="19">
        <v>250</v>
      </c>
      <c r="C256" s="3"/>
      <c r="D256" s="58"/>
      <c r="E256" s="58"/>
      <c r="F256" s="12"/>
      <c r="G256" s="12"/>
      <c r="H256" s="12"/>
      <c r="I256" s="12"/>
      <c r="J256" s="3"/>
      <c r="K256" s="5">
        <v>4</v>
      </c>
      <c r="L256" s="3"/>
      <c r="M256" s="23"/>
      <c r="N256" s="57"/>
    </row>
    <row r="257" spans="1:14" x14ac:dyDescent="0.55000000000000004">
      <c r="A257" s="3">
        <v>251</v>
      </c>
      <c r="B257" s="19">
        <v>251</v>
      </c>
      <c r="C257" s="3"/>
      <c r="D257" s="58"/>
      <c r="E257" s="58"/>
      <c r="F257" s="12"/>
      <c r="G257" s="12"/>
      <c r="H257" s="12"/>
      <c r="I257" s="12"/>
      <c r="J257" s="3"/>
      <c r="K257" s="5">
        <v>4</v>
      </c>
      <c r="L257" s="3"/>
      <c r="M257" s="23"/>
      <c r="N257" s="57"/>
    </row>
    <row r="258" spans="1:14" x14ac:dyDescent="0.55000000000000004">
      <c r="A258" s="3">
        <v>252</v>
      </c>
      <c r="B258" s="19">
        <v>252</v>
      </c>
      <c r="C258" s="3"/>
      <c r="D258" s="58"/>
      <c r="E258" s="58"/>
      <c r="F258" s="12"/>
      <c r="G258" s="12"/>
      <c r="H258" s="12"/>
      <c r="I258" s="12"/>
      <c r="J258" s="3"/>
      <c r="K258" s="5">
        <v>4</v>
      </c>
      <c r="L258" s="3"/>
      <c r="M258" s="23"/>
      <c r="N258" s="57"/>
    </row>
    <row r="259" spans="1:14" x14ac:dyDescent="0.55000000000000004">
      <c r="A259" s="3">
        <v>253</v>
      </c>
      <c r="B259" s="19">
        <v>253</v>
      </c>
      <c r="C259" s="3"/>
      <c r="D259" s="58"/>
      <c r="E259" s="58"/>
      <c r="F259" s="12"/>
      <c r="G259" s="12"/>
      <c r="H259" s="12"/>
      <c r="I259" s="12"/>
      <c r="J259" s="3"/>
      <c r="K259" s="5">
        <v>4</v>
      </c>
      <c r="L259" s="3"/>
      <c r="M259" s="23"/>
      <c r="N259" s="57"/>
    </row>
    <row r="260" spans="1:14" x14ac:dyDescent="0.55000000000000004">
      <c r="A260" s="3">
        <v>254</v>
      </c>
      <c r="B260" s="19">
        <v>254</v>
      </c>
      <c r="C260" s="3"/>
      <c r="D260" s="58"/>
      <c r="E260" s="58"/>
      <c r="F260" s="12"/>
      <c r="G260" s="12"/>
      <c r="H260" s="12"/>
      <c r="I260" s="12"/>
      <c r="J260" s="3"/>
      <c r="K260" s="5">
        <v>4</v>
      </c>
      <c r="L260" s="3"/>
      <c r="M260" s="23"/>
      <c r="N260" s="57"/>
    </row>
    <row r="261" spans="1:14" x14ac:dyDescent="0.55000000000000004">
      <c r="A261" s="3">
        <v>255</v>
      </c>
      <c r="B261" s="19">
        <v>255</v>
      </c>
      <c r="C261" s="3"/>
      <c r="D261" s="58"/>
      <c r="E261" s="58"/>
      <c r="F261" s="12"/>
      <c r="G261" s="12"/>
      <c r="H261" s="12"/>
      <c r="I261" s="12"/>
      <c r="J261" s="3"/>
      <c r="K261" s="5">
        <v>4</v>
      </c>
      <c r="L261" s="3"/>
      <c r="M261" s="23"/>
      <c r="N261" s="57"/>
    </row>
    <row r="262" spans="1:14" x14ac:dyDescent="0.55000000000000004">
      <c r="A262" s="3">
        <v>256</v>
      </c>
      <c r="B262" s="19">
        <v>256</v>
      </c>
      <c r="C262" s="3"/>
      <c r="D262" s="58"/>
      <c r="E262" s="58"/>
      <c r="F262" s="12"/>
      <c r="G262" s="12"/>
      <c r="H262" s="12"/>
      <c r="I262" s="12"/>
      <c r="J262" s="3"/>
      <c r="K262" s="5">
        <v>4</v>
      </c>
      <c r="L262" s="3"/>
      <c r="M262" s="23"/>
      <c r="N262" s="57"/>
    </row>
    <row r="263" spans="1:14" x14ac:dyDescent="0.55000000000000004">
      <c r="A263" s="3">
        <v>257</v>
      </c>
      <c r="B263" s="19">
        <v>257</v>
      </c>
      <c r="C263" s="3"/>
      <c r="D263" s="58"/>
      <c r="E263" s="58"/>
      <c r="F263" s="12"/>
      <c r="G263" s="12"/>
      <c r="H263" s="12"/>
      <c r="I263" s="12"/>
      <c r="J263" s="3"/>
      <c r="K263" s="5">
        <v>4</v>
      </c>
      <c r="L263" s="3"/>
      <c r="M263" s="23"/>
      <c r="N263" s="57"/>
    </row>
    <row r="264" spans="1:14" x14ac:dyDescent="0.55000000000000004">
      <c r="A264" s="3">
        <v>258</v>
      </c>
      <c r="B264" s="19">
        <v>258</v>
      </c>
      <c r="C264" s="3"/>
      <c r="D264" s="58"/>
      <c r="E264" s="58"/>
      <c r="F264" s="12"/>
      <c r="G264" s="12"/>
      <c r="H264" s="12"/>
      <c r="I264" s="12"/>
      <c r="J264" s="3"/>
      <c r="K264" s="5">
        <v>4</v>
      </c>
      <c r="L264" s="3"/>
      <c r="M264" s="23"/>
      <c r="N264" s="57"/>
    </row>
    <row r="265" spans="1:14" x14ac:dyDescent="0.55000000000000004">
      <c r="A265" s="3">
        <v>259</v>
      </c>
      <c r="B265" s="19">
        <v>259</v>
      </c>
      <c r="C265" s="3"/>
      <c r="D265" s="58"/>
      <c r="E265" s="58"/>
      <c r="F265" s="12"/>
      <c r="G265" s="12"/>
      <c r="H265" s="12"/>
      <c r="I265" s="12"/>
      <c r="J265" s="3"/>
      <c r="K265" s="5">
        <v>4</v>
      </c>
      <c r="L265" s="3"/>
      <c r="M265" s="23"/>
      <c r="N265" s="57"/>
    </row>
    <row r="266" spans="1:14" x14ac:dyDescent="0.55000000000000004">
      <c r="A266" s="3">
        <v>260</v>
      </c>
      <c r="B266" s="19">
        <v>260</v>
      </c>
      <c r="C266" s="3"/>
      <c r="D266" s="58"/>
      <c r="E266" s="58"/>
      <c r="F266" s="12"/>
      <c r="G266" s="12"/>
      <c r="H266" s="12"/>
      <c r="I266" s="12"/>
      <c r="J266" s="3"/>
      <c r="K266" s="5">
        <v>4</v>
      </c>
      <c r="L266" s="3"/>
      <c r="M266" s="23"/>
      <c r="N266" s="57"/>
    </row>
    <row r="267" spans="1:14" x14ac:dyDescent="0.55000000000000004">
      <c r="A267" s="3">
        <v>261</v>
      </c>
      <c r="B267" s="19">
        <v>261</v>
      </c>
      <c r="C267" s="3"/>
      <c r="D267" s="58"/>
      <c r="E267" s="58"/>
      <c r="F267" s="12"/>
      <c r="G267" s="12"/>
      <c r="H267" s="12"/>
      <c r="I267" s="12"/>
      <c r="J267" s="3"/>
      <c r="K267" s="5">
        <v>4</v>
      </c>
      <c r="L267" s="3"/>
      <c r="M267" s="23"/>
      <c r="N267" s="57"/>
    </row>
    <row r="268" spans="1:14" x14ac:dyDescent="0.55000000000000004">
      <c r="A268" s="3">
        <v>262</v>
      </c>
      <c r="B268" s="19">
        <v>262</v>
      </c>
      <c r="C268" s="3"/>
      <c r="D268" s="58"/>
      <c r="E268" s="58"/>
      <c r="F268" s="12"/>
      <c r="G268" s="12"/>
      <c r="H268" s="12"/>
      <c r="I268" s="12"/>
      <c r="J268" s="3"/>
      <c r="K268" s="5">
        <v>4</v>
      </c>
      <c r="L268" s="3"/>
      <c r="M268" s="23"/>
      <c r="N268" s="57"/>
    </row>
    <row r="269" spans="1:14" x14ac:dyDescent="0.55000000000000004">
      <c r="A269" s="3">
        <v>263</v>
      </c>
      <c r="B269" s="19">
        <v>263</v>
      </c>
      <c r="C269" s="3"/>
      <c r="D269" s="58"/>
      <c r="E269" s="58"/>
      <c r="F269" s="12"/>
      <c r="G269" s="12"/>
      <c r="H269" s="12"/>
      <c r="I269" s="12"/>
      <c r="J269" s="3"/>
      <c r="K269" s="5">
        <v>4</v>
      </c>
      <c r="L269" s="3"/>
      <c r="M269" s="23"/>
      <c r="N269" s="57"/>
    </row>
    <row r="270" spans="1:14" x14ac:dyDescent="0.55000000000000004">
      <c r="A270" s="3">
        <v>264</v>
      </c>
      <c r="B270" s="19">
        <v>264</v>
      </c>
      <c r="C270" s="3"/>
      <c r="D270" s="58"/>
      <c r="E270" s="58"/>
      <c r="F270" s="12"/>
      <c r="G270" s="12"/>
      <c r="H270" s="12"/>
      <c r="I270" s="12"/>
      <c r="J270" s="3"/>
      <c r="K270" s="5">
        <v>4</v>
      </c>
      <c r="L270" s="3"/>
      <c r="M270" s="23"/>
      <c r="N270" s="57"/>
    </row>
    <row r="271" spans="1:14" x14ac:dyDescent="0.55000000000000004">
      <c r="A271" s="3">
        <v>265</v>
      </c>
      <c r="B271" s="19">
        <v>265</v>
      </c>
      <c r="C271" s="3"/>
      <c r="D271" s="58"/>
      <c r="E271" s="58"/>
      <c r="F271" s="12"/>
      <c r="G271" s="12"/>
      <c r="H271" s="12"/>
      <c r="I271" s="12"/>
      <c r="J271" s="3"/>
      <c r="K271" s="5">
        <v>4</v>
      </c>
      <c r="L271" s="3"/>
      <c r="M271" s="23"/>
      <c r="N271" s="57"/>
    </row>
    <row r="272" spans="1:14" x14ac:dyDescent="0.55000000000000004">
      <c r="A272" s="3">
        <v>266</v>
      </c>
      <c r="B272" s="19">
        <v>266</v>
      </c>
      <c r="C272" s="3"/>
      <c r="D272" s="58"/>
      <c r="E272" s="58"/>
      <c r="F272" s="12"/>
      <c r="G272" s="12"/>
      <c r="H272" s="12"/>
      <c r="I272" s="12"/>
      <c r="J272" s="3"/>
      <c r="K272" s="5">
        <v>4</v>
      </c>
      <c r="L272" s="3"/>
      <c r="M272" s="23"/>
      <c r="N272" s="57"/>
    </row>
    <row r="273" spans="1:14" x14ac:dyDescent="0.55000000000000004">
      <c r="A273" s="3">
        <v>267</v>
      </c>
      <c r="B273" s="19">
        <v>267</v>
      </c>
      <c r="C273" s="3"/>
      <c r="D273" s="58"/>
      <c r="E273" s="58"/>
      <c r="F273" s="12"/>
      <c r="G273" s="12"/>
      <c r="H273" s="12"/>
      <c r="I273" s="12"/>
      <c r="J273" s="3"/>
      <c r="K273" s="5">
        <v>4</v>
      </c>
      <c r="L273" s="3"/>
      <c r="M273" s="23"/>
      <c r="N273" s="57"/>
    </row>
    <row r="274" spans="1:14" x14ac:dyDescent="0.55000000000000004">
      <c r="A274" s="3">
        <v>268</v>
      </c>
      <c r="B274" s="19">
        <v>268</v>
      </c>
      <c r="C274" s="3"/>
      <c r="D274" s="58"/>
      <c r="E274" s="58"/>
      <c r="F274" s="12"/>
      <c r="G274" s="12"/>
      <c r="H274" s="12"/>
      <c r="I274" s="12"/>
      <c r="J274" s="3"/>
      <c r="K274" s="5">
        <v>4</v>
      </c>
      <c r="L274" s="3"/>
      <c r="M274" s="23"/>
      <c r="N274" s="57"/>
    </row>
    <row r="275" spans="1:14" x14ac:dyDescent="0.55000000000000004">
      <c r="A275" s="3">
        <v>269</v>
      </c>
      <c r="B275" s="19">
        <v>269</v>
      </c>
      <c r="C275" s="3"/>
      <c r="D275" s="58"/>
      <c r="E275" s="58"/>
      <c r="F275" s="12"/>
      <c r="G275" s="12"/>
      <c r="H275" s="12"/>
      <c r="I275" s="12"/>
      <c r="J275" s="3"/>
      <c r="K275" s="5">
        <v>4</v>
      </c>
      <c r="L275" s="3"/>
      <c r="M275" s="23"/>
      <c r="N275" s="57"/>
    </row>
    <row r="276" spans="1:14" x14ac:dyDescent="0.55000000000000004">
      <c r="A276" s="3">
        <v>270</v>
      </c>
      <c r="B276" s="19">
        <v>270</v>
      </c>
      <c r="C276" s="3"/>
      <c r="D276" s="58"/>
      <c r="E276" s="58"/>
      <c r="F276" s="12"/>
      <c r="G276" s="12"/>
      <c r="H276" s="12"/>
      <c r="I276" s="12"/>
      <c r="J276" s="3"/>
      <c r="K276" s="5">
        <v>4</v>
      </c>
      <c r="L276" s="3"/>
      <c r="M276" s="23"/>
      <c r="N276" s="57"/>
    </row>
    <row r="277" spans="1:14" x14ac:dyDescent="0.55000000000000004">
      <c r="A277" s="3">
        <v>271</v>
      </c>
      <c r="B277" s="19">
        <v>271</v>
      </c>
      <c r="C277" s="3"/>
      <c r="D277" s="58"/>
      <c r="E277" s="58"/>
      <c r="F277" s="12"/>
      <c r="G277" s="12"/>
      <c r="H277" s="12"/>
      <c r="I277" s="12"/>
      <c r="J277" s="3"/>
      <c r="K277" s="5">
        <v>4</v>
      </c>
      <c r="L277" s="3"/>
      <c r="M277" s="23"/>
      <c r="N277" s="57"/>
    </row>
    <row r="278" spans="1:14" x14ac:dyDescent="0.55000000000000004">
      <c r="A278" s="3">
        <v>272</v>
      </c>
      <c r="B278" s="19">
        <v>272</v>
      </c>
      <c r="C278" s="3"/>
      <c r="D278" s="58"/>
      <c r="E278" s="58"/>
      <c r="F278" s="12"/>
      <c r="G278" s="12"/>
      <c r="H278" s="12"/>
      <c r="I278" s="12"/>
      <c r="J278" s="3"/>
      <c r="K278" s="5">
        <v>4</v>
      </c>
      <c r="L278" s="3"/>
      <c r="M278" s="23"/>
      <c r="N278" s="57"/>
    </row>
    <row r="279" spans="1:14" x14ac:dyDescent="0.55000000000000004">
      <c r="A279" s="3">
        <v>273</v>
      </c>
      <c r="B279" s="19">
        <v>273</v>
      </c>
      <c r="C279" s="3"/>
      <c r="D279" s="58"/>
      <c r="E279" s="58"/>
      <c r="F279" s="12"/>
      <c r="G279" s="12"/>
      <c r="H279" s="12"/>
      <c r="I279" s="12"/>
      <c r="J279" s="3"/>
      <c r="K279" s="5">
        <v>4</v>
      </c>
      <c r="L279" s="3"/>
      <c r="M279" s="23"/>
      <c r="N279" s="57"/>
    </row>
    <row r="280" spans="1:14" x14ac:dyDescent="0.55000000000000004">
      <c r="A280" s="3">
        <v>274</v>
      </c>
      <c r="B280" s="19">
        <v>274</v>
      </c>
      <c r="C280" s="3"/>
      <c r="D280" s="58"/>
      <c r="E280" s="58"/>
      <c r="F280" s="12"/>
      <c r="G280" s="12"/>
      <c r="H280" s="12"/>
      <c r="I280" s="12"/>
      <c r="J280" s="3"/>
      <c r="K280" s="5">
        <v>4</v>
      </c>
      <c r="L280" s="3"/>
      <c r="M280" s="23"/>
      <c r="N280" s="57"/>
    </row>
    <row r="281" spans="1:14" x14ac:dyDescent="0.55000000000000004">
      <c r="A281" s="3">
        <v>275</v>
      </c>
      <c r="B281" s="19">
        <v>275</v>
      </c>
      <c r="C281" s="3"/>
      <c r="D281" s="58"/>
      <c r="E281" s="58"/>
      <c r="F281" s="12"/>
      <c r="G281" s="12"/>
      <c r="H281" s="12"/>
      <c r="I281" s="12"/>
      <c r="J281" s="3"/>
      <c r="K281" s="5">
        <v>4</v>
      </c>
      <c r="L281" s="3"/>
      <c r="M281" s="23"/>
      <c r="N281" s="57"/>
    </row>
    <row r="282" spans="1:14" x14ac:dyDescent="0.55000000000000004">
      <c r="A282" s="3">
        <v>276</v>
      </c>
      <c r="B282" s="19">
        <v>276</v>
      </c>
      <c r="C282" s="3"/>
      <c r="D282" s="58"/>
      <c r="E282" s="58"/>
      <c r="F282" s="12"/>
      <c r="G282" s="12"/>
      <c r="H282" s="12"/>
      <c r="I282" s="12"/>
      <c r="J282" s="3"/>
      <c r="K282" s="5">
        <v>4</v>
      </c>
      <c r="L282" s="3"/>
      <c r="M282" s="23"/>
      <c r="N282" s="57"/>
    </row>
    <row r="283" spans="1:14" x14ac:dyDescent="0.55000000000000004">
      <c r="A283" s="3">
        <v>277</v>
      </c>
      <c r="B283" s="19">
        <v>277</v>
      </c>
      <c r="C283" s="3"/>
      <c r="D283" s="58"/>
      <c r="E283" s="58"/>
      <c r="F283" s="12"/>
      <c r="G283" s="12"/>
      <c r="H283" s="12"/>
      <c r="I283" s="12"/>
      <c r="J283" s="3"/>
      <c r="K283" s="5">
        <v>4</v>
      </c>
      <c r="L283" s="3"/>
      <c r="M283" s="23"/>
      <c r="N283" s="57"/>
    </row>
    <row r="284" spans="1:14" x14ac:dyDescent="0.55000000000000004">
      <c r="A284" s="3">
        <v>278</v>
      </c>
      <c r="B284" s="19">
        <v>278</v>
      </c>
      <c r="C284" s="3"/>
      <c r="D284" s="58"/>
      <c r="E284" s="58"/>
      <c r="F284" s="12"/>
      <c r="G284" s="12"/>
      <c r="H284" s="12"/>
      <c r="I284" s="12"/>
      <c r="J284" s="3"/>
      <c r="K284" s="5">
        <v>4</v>
      </c>
      <c r="L284" s="3"/>
      <c r="M284" s="23"/>
      <c r="N284" s="57"/>
    </row>
    <row r="285" spans="1:14" x14ac:dyDescent="0.55000000000000004">
      <c r="A285" s="3">
        <v>279</v>
      </c>
      <c r="B285" s="19">
        <v>279</v>
      </c>
      <c r="C285" s="3"/>
      <c r="D285" s="58"/>
      <c r="E285" s="58"/>
      <c r="F285" s="12"/>
      <c r="G285" s="12"/>
      <c r="H285" s="12"/>
      <c r="I285" s="12"/>
      <c r="J285" s="3"/>
      <c r="K285" s="5">
        <v>4</v>
      </c>
      <c r="L285" s="3"/>
      <c r="M285" s="23"/>
      <c r="N285" s="57"/>
    </row>
    <row r="286" spans="1:14" x14ac:dyDescent="0.55000000000000004">
      <c r="A286" s="3">
        <v>280</v>
      </c>
      <c r="B286" s="19">
        <v>280</v>
      </c>
      <c r="C286" s="3"/>
      <c r="D286" s="58"/>
      <c r="E286" s="58"/>
      <c r="F286" s="12"/>
      <c r="G286" s="12"/>
      <c r="H286" s="12"/>
      <c r="I286" s="12"/>
      <c r="J286" s="3"/>
      <c r="K286" s="5">
        <v>4</v>
      </c>
      <c r="L286" s="3"/>
      <c r="M286" s="23"/>
      <c r="N286" s="57"/>
    </row>
    <row r="287" spans="1:14" x14ac:dyDescent="0.55000000000000004">
      <c r="A287" s="3">
        <v>281</v>
      </c>
      <c r="B287" s="19">
        <v>281</v>
      </c>
      <c r="C287" s="3"/>
      <c r="D287" s="58"/>
      <c r="E287" s="58"/>
      <c r="F287" s="12"/>
      <c r="G287" s="12"/>
      <c r="H287" s="12"/>
      <c r="I287" s="12"/>
      <c r="J287" s="3"/>
      <c r="K287" s="5">
        <v>4</v>
      </c>
      <c r="L287" s="3"/>
      <c r="M287" s="23"/>
      <c r="N287" s="57"/>
    </row>
    <row r="288" spans="1:14" x14ac:dyDescent="0.55000000000000004">
      <c r="A288" s="3">
        <v>282</v>
      </c>
      <c r="B288" s="19">
        <v>282</v>
      </c>
      <c r="C288" s="3"/>
      <c r="D288" s="58"/>
      <c r="E288" s="58"/>
      <c r="F288" s="12"/>
      <c r="G288" s="12"/>
      <c r="H288" s="12"/>
      <c r="I288" s="12"/>
      <c r="J288" s="3"/>
      <c r="K288" s="5">
        <v>4</v>
      </c>
      <c r="L288" s="3"/>
      <c r="M288" s="23"/>
      <c r="N288" s="57"/>
    </row>
    <row r="289" spans="1:14" x14ac:dyDescent="0.55000000000000004">
      <c r="A289" s="3">
        <v>283</v>
      </c>
      <c r="B289" s="19">
        <v>283</v>
      </c>
      <c r="C289" s="3"/>
      <c r="D289" s="58"/>
      <c r="E289" s="58"/>
      <c r="F289" s="12"/>
      <c r="G289" s="12"/>
      <c r="H289" s="12"/>
      <c r="I289" s="12"/>
      <c r="J289" s="3"/>
      <c r="K289" s="5">
        <v>4</v>
      </c>
      <c r="L289" s="3"/>
      <c r="M289" s="23"/>
      <c r="N289" s="57"/>
    </row>
    <row r="290" spans="1:14" x14ac:dyDescent="0.55000000000000004">
      <c r="A290" s="3">
        <v>284</v>
      </c>
      <c r="B290" s="19">
        <v>284</v>
      </c>
      <c r="C290" s="3"/>
      <c r="D290" s="58"/>
      <c r="E290" s="58"/>
      <c r="F290" s="12"/>
      <c r="G290" s="12"/>
      <c r="H290" s="12"/>
      <c r="I290" s="12"/>
      <c r="J290" s="3"/>
      <c r="K290" s="5">
        <v>4</v>
      </c>
      <c r="L290" s="3"/>
      <c r="M290" s="23"/>
      <c r="N290" s="57"/>
    </row>
    <row r="291" spans="1:14" x14ac:dyDescent="0.55000000000000004">
      <c r="A291" s="3">
        <v>285</v>
      </c>
      <c r="B291" s="19">
        <v>285</v>
      </c>
      <c r="C291" s="3"/>
      <c r="D291" s="58"/>
      <c r="E291" s="58"/>
      <c r="F291" s="12"/>
      <c r="G291" s="12"/>
      <c r="H291" s="12"/>
      <c r="I291" s="12"/>
      <c r="J291" s="3"/>
      <c r="K291" s="5">
        <v>4</v>
      </c>
      <c r="L291" s="3"/>
      <c r="M291" s="23"/>
      <c r="N291" s="57"/>
    </row>
    <row r="292" spans="1:14" x14ac:dyDescent="0.55000000000000004">
      <c r="A292" s="3">
        <v>286</v>
      </c>
      <c r="B292" s="19">
        <v>286</v>
      </c>
      <c r="C292" s="3"/>
      <c r="D292" s="58"/>
      <c r="E292" s="58"/>
      <c r="F292" s="12"/>
      <c r="G292" s="12"/>
      <c r="H292" s="12"/>
      <c r="I292" s="12"/>
      <c r="J292" s="3"/>
      <c r="K292" s="5">
        <v>4</v>
      </c>
      <c r="L292" s="3"/>
      <c r="M292" s="23"/>
      <c r="N292" s="57"/>
    </row>
    <row r="293" spans="1:14" x14ac:dyDescent="0.55000000000000004">
      <c r="A293" s="3">
        <v>287</v>
      </c>
      <c r="B293" s="19">
        <v>287</v>
      </c>
      <c r="C293" s="3"/>
      <c r="D293" s="58"/>
      <c r="E293" s="58"/>
      <c r="F293" s="12"/>
      <c r="G293" s="12"/>
      <c r="H293" s="12"/>
      <c r="I293" s="12"/>
      <c r="J293" s="3"/>
      <c r="K293" s="5">
        <v>4</v>
      </c>
      <c r="L293" s="3"/>
      <c r="M293" s="23"/>
      <c r="N293" s="57"/>
    </row>
    <row r="294" spans="1:14" x14ac:dyDescent="0.55000000000000004">
      <c r="A294" s="3">
        <v>288</v>
      </c>
      <c r="B294" s="19">
        <v>288</v>
      </c>
      <c r="C294" s="3"/>
      <c r="D294" s="58"/>
      <c r="E294" s="58"/>
      <c r="F294" s="12"/>
      <c r="G294" s="12"/>
      <c r="H294" s="12"/>
      <c r="I294" s="12"/>
      <c r="J294" s="3"/>
      <c r="K294" s="5">
        <v>4</v>
      </c>
      <c r="L294" s="3"/>
      <c r="M294" s="23"/>
      <c r="N294" s="57"/>
    </row>
    <row r="295" spans="1:14" x14ac:dyDescent="0.55000000000000004">
      <c r="A295" s="3">
        <v>289</v>
      </c>
      <c r="B295" s="19">
        <v>289</v>
      </c>
      <c r="C295" s="3"/>
      <c r="D295" s="58"/>
      <c r="E295" s="58"/>
      <c r="F295" s="12"/>
      <c r="G295" s="12"/>
      <c r="H295" s="12"/>
      <c r="I295" s="12"/>
      <c r="J295" s="3"/>
      <c r="K295" s="5">
        <v>4</v>
      </c>
      <c r="L295" s="3"/>
      <c r="M295" s="23"/>
      <c r="N295" s="57"/>
    </row>
    <row r="296" spans="1:14" x14ac:dyDescent="0.55000000000000004">
      <c r="A296" s="3">
        <v>290</v>
      </c>
      <c r="B296" s="19">
        <v>290</v>
      </c>
      <c r="C296" s="3"/>
      <c r="D296" s="58"/>
      <c r="E296" s="58"/>
      <c r="F296" s="12"/>
      <c r="G296" s="12"/>
      <c r="H296" s="12"/>
      <c r="I296" s="12"/>
      <c r="J296" s="3"/>
      <c r="K296" s="5">
        <v>4</v>
      </c>
      <c r="L296" s="3"/>
      <c r="M296" s="23"/>
      <c r="N296" s="57"/>
    </row>
    <row r="297" spans="1:14" x14ac:dyDescent="0.55000000000000004">
      <c r="A297" s="3">
        <v>291</v>
      </c>
      <c r="B297" s="19">
        <v>291</v>
      </c>
      <c r="C297" s="3"/>
      <c r="D297" s="58"/>
      <c r="E297" s="58"/>
      <c r="F297" s="12"/>
      <c r="G297" s="12"/>
      <c r="H297" s="12"/>
      <c r="I297" s="12"/>
      <c r="J297" s="3"/>
      <c r="K297" s="5">
        <v>4</v>
      </c>
      <c r="L297" s="3"/>
      <c r="M297" s="23"/>
      <c r="N297" s="57"/>
    </row>
    <row r="298" spans="1:14" x14ac:dyDescent="0.55000000000000004">
      <c r="A298" s="3">
        <v>292</v>
      </c>
      <c r="B298" s="19">
        <v>292</v>
      </c>
      <c r="C298" s="3"/>
      <c r="D298" s="58"/>
      <c r="E298" s="58"/>
      <c r="F298" s="12"/>
      <c r="G298" s="12"/>
      <c r="H298" s="12"/>
      <c r="I298" s="12"/>
      <c r="J298" s="3"/>
      <c r="K298" s="5">
        <v>4</v>
      </c>
      <c r="L298" s="3"/>
      <c r="M298" s="23"/>
      <c r="N298" s="57"/>
    </row>
    <row r="299" spans="1:14" x14ac:dyDescent="0.55000000000000004">
      <c r="A299" s="3">
        <v>293</v>
      </c>
      <c r="B299" s="19">
        <v>293</v>
      </c>
      <c r="C299" s="3"/>
      <c r="D299" s="58"/>
      <c r="E299" s="58"/>
      <c r="F299" s="12"/>
      <c r="G299" s="12"/>
      <c r="H299" s="12"/>
      <c r="I299" s="12"/>
      <c r="J299" s="3"/>
      <c r="K299" s="5">
        <v>4</v>
      </c>
      <c r="L299" s="3"/>
      <c r="M299" s="23"/>
      <c r="N299" s="57"/>
    </row>
    <row r="300" spans="1:14" x14ac:dyDescent="0.55000000000000004">
      <c r="A300" s="3">
        <v>294</v>
      </c>
      <c r="B300" s="19">
        <v>294</v>
      </c>
      <c r="C300" s="3"/>
      <c r="D300" s="58"/>
      <c r="E300" s="58"/>
      <c r="F300" s="12"/>
      <c r="G300" s="12"/>
      <c r="H300" s="12"/>
      <c r="I300" s="12"/>
      <c r="J300" s="3"/>
      <c r="K300" s="5">
        <v>4</v>
      </c>
      <c r="L300" s="3"/>
      <c r="M300" s="23"/>
      <c r="N300" s="57"/>
    </row>
    <row r="301" spans="1:14" x14ac:dyDescent="0.55000000000000004">
      <c r="A301" s="3">
        <v>295</v>
      </c>
      <c r="B301" s="19">
        <v>295</v>
      </c>
      <c r="C301" s="3"/>
      <c r="D301" s="58"/>
      <c r="E301" s="58"/>
      <c r="F301" s="12"/>
      <c r="G301" s="12"/>
      <c r="H301" s="12"/>
      <c r="I301" s="12"/>
      <c r="J301" s="3"/>
      <c r="K301" s="5">
        <v>4</v>
      </c>
      <c r="L301" s="3"/>
      <c r="M301" s="23"/>
      <c r="N301" s="57"/>
    </row>
    <row r="302" spans="1:14" x14ac:dyDescent="0.55000000000000004">
      <c r="A302" s="3">
        <v>296</v>
      </c>
      <c r="B302" s="19">
        <v>296</v>
      </c>
      <c r="C302" s="3"/>
      <c r="D302" s="58"/>
      <c r="E302" s="58"/>
      <c r="F302" s="12"/>
      <c r="G302" s="12"/>
      <c r="H302" s="12"/>
      <c r="I302" s="12"/>
      <c r="J302" s="3"/>
      <c r="K302" s="5">
        <v>4</v>
      </c>
      <c r="L302" s="3"/>
      <c r="M302" s="23"/>
      <c r="N302" s="57"/>
    </row>
    <row r="303" spans="1:14" x14ac:dyDescent="0.55000000000000004">
      <c r="A303" s="3">
        <v>297</v>
      </c>
      <c r="B303" s="19">
        <v>297</v>
      </c>
      <c r="C303" s="3"/>
      <c r="D303" s="58"/>
      <c r="E303" s="58"/>
      <c r="F303" s="12"/>
      <c r="G303" s="12"/>
      <c r="H303" s="12"/>
      <c r="I303" s="12"/>
      <c r="J303" s="3"/>
      <c r="K303" s="5">
        <v>4</v>
      </c>
      <c r="L303" s="3"/>
      <c r="M303" s="23"/>
      <c r="N303" s="57"/>
    </row>
    <row r="304" spans="1:14" x14ac:dyDescent="0.55000000000000004">
      <c r="A304" s="3">
        <v>298</v>
      </c>
      <c r="B304" s="19">
        <v>298</v>
      </c>
      <c r="C304" s="3"/>
      <c r="D304" s="58"/>
      <c r="E304" s="58"/>
      <c r="F304" s="12"/>
      <c r="G304" s="12"/>
      <c r="H304" s="12"/>
      <c r="I304" s="12"/>
      <c r="J304" s="3"/>
      <c r="K304" s="5">
        <v>4</v>
      </c>
      <c r="L304" s="3"/>
      <c r="M304" s="23"/>
      <c r="N304" s="57"/>
    </row>
    <row r="305" spans="1:14" x14ac:dyDescent="0.55000000000000004">
      <c r="A305" s="3">
        <v>299</v>
      </c>
      <c r="B305" s="19">
        <v>299</v>
      </c>
      <c r="C305" s="3"/>
      <c r="D305" s="58"/>
      <c r="E305" s="58"/>
      <c r="F305" s="12"/>
      <c r="G305" s="12"/>
      <c r="H305" s="12"/>
      <c r="I305" s="12"/>
      <c r="J305" s="3"/>
      <c r="K305" s="5">
        <v>4</v>
      </c>
      <c r="L305" s="3"/>
      <c r="M305" s="23"/>
      <c r="N305" s="57"/>
    </row>
    <row r="306" spans="1:14" x14ac:dyDescent="0.55000000000000004">
      <c r="A306" s="3">
        <v>300</v>
      </c>
      <c r="B306" s="19">
        <v>300</v>
      </c>
      <c r="C306" s="3"/>
      <c r="D306" s="58"/>
      <c r="E306" s="58"/>
      <c r="F306" s="12"/>
      <c r="G306" s="12"/>
      <c r="H306" s="12"/>
      <c r="I306" s="12"/>
      <c r="J306" s="3"/>
      <c r="K306" s="5">
        <v>4</v>
      </c>
      <c r="L306" s="3"/>
      <c r="M306" s="23"/>
      <c r="N306" s="57"/>
    </row>
    <row r="307" spans="1:14" x14ac:dyDescent="0.55000000000000004">
      <c r="A307" s="3">
        <v>301</v>
      </c>
      <c r="B307" s="19">
        <v>301</v>
      </c>
      <c r="C307" s="3"/>
      <c r="D307" s="58"/>
      <c r="E307" s="58"/>
      <c r="F307" s="12"/>
      <c r="G307" s="12"/>
      <c r="H307" s="12"/>
      <c r="I307" s="12"/>
      <c r="J307" s="3"/>
      <c r="K307" s="5">
        <v>4</v>
      </c>
      <c r="L307" s="3"/>
      <c r="M307" s="23"/>
      <c r="N307" s="57"/>
    </row>
    <row r="308" spans="1:14" x14ac:dyDescent="0.55000000000000004">
      <c r="A308" s="3">
        <v>302</v>
      </c>
      <c r="B308" s="19">
        <v>302</v>
      </c>
      <c r="C308" s="3"/>
      <c r="D308" s="58"/>
      <c r="E308" s="58"/>
      <c r="F308" s="12"/>
      <c r="G308" s="12"/>
      <c r="H308" s="12"/>
      <c r="I308" s="12"/>
      <c r="J308" s="3"/>
      <c r="K308" s="5">
        <v>4</v>
      </c>
      <c r="L308" s="3"/>
      <c r="M308" s="23"/>
      <c r="N308" s="57"/>
    </row>
    <row r="309" spans="1:14" x14ac:dyDescent="0.55000000000000004">
      <c r="A309" s="3">
        <v>303</v>
      </c>
      <c r="B309" s="19">
        <v>303</v>
      </c>
      <c r="C309" s="3"/>
      <c r="D309" s="58"/>
      <c r="E309" s="58"/>
      <c r="F309" s="12"/>
      <c r="G309" s="12"/>
      <c r="H309" s="12"/>
      <c r="I309" s="12"/>
      <c r="J309" s="3"/>
      <c r="K309" s="5">
        <v>4</v>
      </c>
      <c r="L309" s="3"/>
      <c r="M309" s="23"/>
      <c r="N309" s="57"/>
    </row>
    <row r="310" spans="1:14" x14ac:dyDescent="0.55000000000000004">
      <c r="A310" s="3">
        <v>304</v>
      </c>
      <c r="B310" s="19">
        <v>304</v>
      </c>
      <c r="C310" s="3"/>
      <c r="D310" s="58"/>
      <c r="E310" s="58"/>
      <c r="F310" s="12"/>
      <c r="G310" s="12"/>
      <c r="H310" s="12"/>
      <c r="I310" s="12"/>
      <c r="J310" s="3"/>
      <c r="K310" s="5">
        <v>4</v>
      </c>
      <c r="L310" s="3"/>
      <c r="M310" s="23"/>
      <c r="N310" s="57"/>
    </row>
    <row r="311" spans="1:14" x14ac:dyDescent="0.55000000000000004">
      <c r="A311" s="3">
        <v>305</v>
      </c>
      <c r="B311" s="19">
        <v>305</v>
      </c>
      <c r="C311" s="3"/>
      <c r="D311" s="58"/>
      <c r="E311" s="58"/>
      <c r="F311" s="12"/>
      <c r="G311" s="12"/>
      <c r="H311" s="12"/>
      <c r="I311" s="12"/>
      <c r="J311" s="3"/>
      <c r="K311" s="5">
        <v>4</v>
      </c>
      <c r="L311" s="3"/>
      <c r="M311" s="23"/>
      <c r="N311" s="57"/>
    </row>
    <row r="312" spans="1:14" x14ac:dyDescent="0.55000000000000004">
      <c r="A312" s="3">
        <v>306</v>
      </c>
      <c r="B312" s="19">
        <v>306</v>
      </c>
      <c r="C312" s="3"/>
      <c r="D312" s="58"/>
      <c r="E312" s="58"/>
      <c r="F312" s="12"/>
      <c r="G312" s="12"/>
      <c r="H312" s="12"/>
      <c r="I312" s="12"/>
      <c r="J312" s="3"/>
      <c r="K312" s="5">
        <v>4</v>
      </c>
      <c r="L312" s="3"/>
      <c r="M312" s="23"/>
      <c r="N312" s="57"/>
    </row>
    <row r="313" spans="1:14" x14ac:dyDescent="0.55000000000000004">
      <c r="A313" s="3">
        <v>307</v>
      </c>
      <c r="B313" s="19">
        <v>307</v>
      </c>
      <c r="C313" s="3"/>
      <c r="D313" s="58"/>
      <c r="E313" s="58"/>
      <c r="F313" s="12"/>
      <c r="G313" s="12"/>
      <c r="H313" s="12"/>
      <c r="I313" s="12"/>
      <c r="J313" s="3"/>
      <c r="K313" s="5">
        <v>4</v>
      </c>
      <c r="L313" s="3"/>
      <c r="M313" s="23"/>
      <c r="N313" s="57"/>
    </row>
    <row r="314" spans="1:14" x14ac:dyDescent="0.55000000000000004">
      <c r="A314" s="3">
        <v>308</v>
      </c>
      <c r="B314" s="19">
        <v>308</v>
      </c>
      <c r="C314" s="3"/>
      <c r="D314" s="58"/>
      <c r="E314" s="58"/>
      <c r="F314" s="12"/>
      <c r="G314" s="12"/>
      <c r="H314" s="12"/>
      <c r="I314" s="12"/>
      <c r="J314" s="3"/>
      <c r="K314" s="5">
        <v>4</v>
      </c>
      <c r="L314" s="3"/>
      <c r="M314" s="23"/>
      <c r="N314" s="57"/>
    </row>
    <row r="315" spans="1:14" x14ac:dyDescent="0.55000000000000004">
      <c r="A315" s="3">
        <v>309</v>
      </c>
      <c r="B315" s="19">
        <v>309</v>
      </c>
      <c r="C315" s="3"/>
      <c r="D315" s="58"/>
      <c r="E315" s="58"/>
      <c r="F315" s="12"/>
      <c r="G315" s="12"/>
      <c r="H315" s="12"/>
      <c r="I315" s="12"/>
      <c r="J315" s="3"/>
      <c r="K315" s="5">
        <v>4</v>
      </c>
      <c r="L315" s="3"/>
      <c r="M315" s="23"/>
      <c r="N315" s="57"/>
    </row>
    <row r="316" spans="1:14" x14ac:dyDescent="0.55000000000000004">
      <c r="A316" s="3">
        <v>310</v>
      </c>
      <c r="B316" s="19">
        <v>310</v>
      </c>
      <c r="C316" s="3"/>
      <c r="D316" s="58"/>
      <c r="E316" s="58"/>
      <c r="F316" s="12"/>
      <c r="G316" s="12"/>
      <c r="H316" s="12"/>
      <c r="I316" s="12"/>
      <c r="J316" s="3"/>
      <c r="K316" s="5">
        <v>4</v>
      </c>
      <c r="L316" s="3"/>
      <c r="M316" s="23"/>
      <c r="N316" s="57"/>
    </row>
    <row r="317" spans="1:14" x14ac:dyDescent="0.55000000000000004">
      <c r="A317" s="3">
        <v>311</v>
      </c>
      <c r="B317" s="19">
        <v>311</v>
      </c>
      <c r="C317" s="3"/>
      <c r="D317" s="58"/>
      <c r="E317" s="58"/>
      <c r="F317" s="12"/>
      <c r="G317" s="12"/>
      <c r="H317" s="12"/>
      <c r="I317" s="12"/>
      <c r="J317" s="3"/>
      <c r="K317" s="5">
        <v>4</v>
      </c>
      <c r="L317" s="3"/>
      <c r="M317" s="23"/>
      <c r="N317" s="57"/>
    </row>
    <row r="318" spans="1:14" x14ac:dyDescent="0.55000000000000004">
      <c r="A318" s="3">
        <v>312</v>
      </c>
      <c r="B318" s="19">
        <v>312</v>
      </c>
      <c r="C318" s="3"/>
      <c r="D318" s="58"/>
      <c r="E318" s="58"/>
      <c r="F318" s="12"/>
      <c r="G318" s="12"/>
      <c r="H318" s="12"/>
      <c r="I318" s="12"/>
      <c r="J318" s="3"/>
      <c r="K318" s="5">
        <v>4</v>
      </c>
      <c r="L318" s="3"/>
      <c r="M318" s="23"/>
      <c r="N318" s="57"/>
    </row>
    <row r="319" spans="1:14" x14ac:dyDescent="0.55000000000000004">
      <c r="A319" s="3">
        <v>313</v>
      </c>
      <c r="B319" s="19">
        <v>313</v>
      </c>
      <c r="C319" s="3"/>
      <c r="D319" s="58"/>
      <c r="E319" s="58"/>
      <c r="F319" s="12"/>
      <c r="G319" s="12"/>
      <c r="H319" s="12"/>
      <c r="I319" s="12"/>
      <c r="J319" s="3"/>
      <c r="K319" s="5">
        <v>4</v>
      </c>
      <c r="L319" s="3"/>
      <c r="M319" s="23"/>
      <c r="N319" s="57"/>
    </row>
    <row r="320" spans="1:14" x14ac:dyDescent="0.55000000000000004">
      <c r="A320" s="3">
        <v>314</v>
      </c>
      <c r="B320" s="19">
        <v>314</v>
      </c>
      <c r="C320" s="3"/>
      <c r="D320" s="58"/>
      <c r="E320" s="58"/>
      <c r="F320" s="12"/>
      <c r="G320" s="12"/>
      <c r="H320" s="12"/>
      <c r="I320" s="12"/>
      <c r="J320" s="3"/>
      <c r="K320" s="5">
        <v>4</v>
      </c>
      <c r="L320" s="3"/>
      <c r="M320" s="23"/>
      <c r="N320" s="57"/>
    </row>
    <row r="321" spans="1:14" x14ac:dyDescent="0.55000000000000004">
      <c r="A321" s="3">
        <v>315</v>
      </c>
      <c r="B321" s="19">
        <v>315</v>
      </c>
      <c r="C321" s="3"/>
      <c r="D321" s="58"/>
      <c r="E321" s="58"/>
      <c r="F321" s="12"/>
      <c r="G321" s="12"/>
      <c r="H321" s="12"/>
      <c r="I321" s="12"/>
      <c r="J321" s="3"/>
      <c r="K321" s="5">
        <v>4</v>
      </c>
      <c r="L321" s="3"/>
      <c r="M321" s="23"/>
      <c r="N321" s="57"/>
    </row>
    <row r="322" spans="1:14" x14ac:dyDescent="0.55000000000000004">
      <c r="A322" s="3">
        <v>316</v>
      </c>
      <c r="B322" s="19">
        <v>316</v>
      </c>
      <c r="C322" s="3"/>
      <c r="D322" s="58"/>
      <c r="E322" s="58"/>
      <c r="F322" s="12"/>
      <c r="G322" s="12"/>
      <c r="H322" s="12"/>
      <c r="I322" s="12"/>
      <c r="J322" s="3"/>
      <c r="K322" s="5">
        <v>4</v>
      </c>
      <c r="L322" s="3"/>
      <c r="M322" s="23"/>
      <c r="N322" s="57"/>
    </row>
    <row r="323" spans="1:14" x14ac:dyDescent="0.55000000000000004">
      <c r="A323" s="3">
        <v>317</v>
      </c>
      <c r="B323" s="19">
        <v>317</v>
      </c>
      <c r="C323" s="3"/>
      <c r="D323" s="58"/>
      <c r="E323" s="58"/>
      <c r="F323" s="12"/>
      <c r="G323" s="12"/>
      <c r="H323" s="12"/>
      <c r="I323" s="12"/>
      <c r="J323" s="3"/>
      <c r="K323" s="5">
        <v>4</v>
      </c>
      <c r="L323" s="3"/>
      <c r="M323" s="23"/>
      <c r="N323" s="57"/>
    </row>
    <row r="324" spans="1:14" x14ac:dyDescent="0.55000000000000004">
      <c r="A324" s="3">
        <v>318</v>
      </c>
      <c r="B324" s="19">
        <v>318</v>
      </c>
      <c r="C324" s="3"/>
      <c r="D324" s="58"/>
      <c r="E324" s="58"/>
      <c r="F324" s="12"/>
      <c r="G324" s="12"/>
      <c r="H324" s="12"/>
      <c r="I324" s="12"/>
      <c r="J324" s="3"/>
      <c r="K324" s="5">
        <v>4</v>
      </c>
      <c r="L324" s="3"/>
      <c r="M324" s="23"/>
      <c r="N324" s="57"/>
    </row>
    <row r="325" spans="1:14" x14ac:dyDescent="0.55000000000000004">
      <c r="A325" s="3">
        <v>319</v>
      </c>
      <c r="B325" s="19">
        <v>319</v>
      </c>
      <c r="C325" s="3"/>
      <c r="D325" s="58"/>
      <c r="E325" s="58"/>
      <c r="F325" s="12"/>
      <c r="G325" s="12"/>
      <c r="H325" s="12"/>
      <c r="I325" s="12"/>
      <c r="J325" s="3"/>
      <c r="K325" s="5">
        <v>4</v>
      </c>
      <c r="L325" s="3"/>
      <c r="M325" s="23"/>
      <c r="N325" s="57"/>
    </row>
    <row r="326" spans="1:14" x14ac:dyDescent="0.55000000000000004">
      <c r="A326" s="3">
        <v>320</v>
      </c>
      <c r="B326" s="19">
        <v>320</v>
      </c>
      <c r="C326" s="3"/>
      <c r="D326" s="58"/>
      <c r="E326" s="58"/>
      <c r="F326" s="12"/>
      <c r="G326" s="12"/>
      <c r="H326" s="12"/>
      <c r="I326" s="12"/>
      <c r="J326" s="3"/>
      <c r="K326" s="5">
        <v>4</v>
      </c>
      <c r="L326" s="3"/>
      <c r="M326" s="23"/>
      <c r="N326" s="57"/>
    </row>
    <row r="327" spans="1:14" x14ac:dyDescent="0.55000000000000004">
      <c r="A327" s="3">
        <v>321</v>
      </c>
      <c r="B327" s="19">
        <v>321</v>
      </c>
      <c r="C327" s="3"/>
      <c r="D327" s="58"/>
      <c r="E327" s="58"/>
      <c r="F327" s="12"/>
      <c r="G327" s="12"/>
      <c r="H327" s="12"/>
      <c r="I327" s="12"/>
      <c r="J327" s="3"/>
      <c r="K327" s="5">
        <v>4</v>
      </c>
      <c r="L327" s="3"/>
      <c r="M327" s="23"/>
      <c r="N327" s="57"/>
    </row>
    <row r="328" spans="1:14" x14ac:dyDescent="0.55000000000000004">
      <c r="A328" s="3">
        <v>322</v>
      </c>
      <c r="B328" s="19">
        <v>322</v>
      </c>
      <c r="C328" s="3"/>
      <c r="D328" s="58"/>
      <c r="E328" s="58"/>
      <c r="F328" s="12"/>
      <c r="G328" s="12"/>
      <c r="H328" s="12"/>
      <c r="I328" s="12"/>
      <c r="J328" s="3"/>
      <c r="K328" s="5">
        <v>4</v>
      </c>
      <c r="L328" s="3"/>
      <c r="M328" s="23"/>
      <c r="N328" s="57"/>
    </row>
    <row r="329" spans="1:14" x14ac:dyDescent="0.55000000000000004">
      <c r="A329" s="3">
        <v>323</v>
      </c>
      <c r="B329" s="19">
        <v>323</v>
      </c>
      <c r="C329" s="3"/>
      <c r="D329" s="58"/>
      <c r="E329" s="58"/>
      <c r="F329" s="12"/>
      <c r="G329" s="12"/>
      <c r="H329" s="12"/>
      <c r="I329" s="12"/>
      <c r="J329" s="3"/>
      <c r="K329" s="5">
        <v>4</v>
      </c>
      <c r="L329" s="3"/>
      <c r="M329" s="23"/>
      <c r="N329" s="57"/>
    </row>
    <row r="330" spans="1:14" x14ac:dyDescent="0.55000000000000004">
      <c r="A330" s="3">
        <v>324</v>
      </c>
      <c r="B330" s="19">
        <v>324</v>
      </c>
      <c r="C330" s="3"/>
      <c r="D330" s="58"/>
      <c r="E330" s="58"/>
      <c r="F330" s="12"/>
      <c r="G330" s="12"/>
      <c r="H330" s="12"/>
      <c r="I330" s="12"/>
      <c r="J330" s="3"/>
      <c r="K330" s="5">
        <v>4</v>
      </c>
      <c r="L330" s="3"/>
      <c r="M330" s="23"/>
      <c r="N330" s="57"/>
    </row>
    <row r="331" spans="1:14" x14ac:dyDescent="0.55000000000000004">
      <c r="A331" s="3">
        <v>325</v>
      </c>
      <c r="B331" s="19">
        <v>325</v>
      </c>
      <c r="C331" s="3"/>
      <c r="D331" s="58"/>
      <c r="E331" s="58"/>
      <c r="F331" s="12"/>
      <c r="G331" s="12"/>
      <c r="H331" s="12"/>
      <c r="I331" s="12"/>
      <c r="J331" s="3"/>
      <c r="K331" s="5">
        <v>4</v>
      </c>
      <c r="L331" s="3"/>
      <c r="M331" s="23"/>
      <c r="N331" s="57"/>
    </row>
    <row r="332" spans="1:14" x14ac:dyDescent="0.55000000000000004">
      <c r="A332" s="3">
        <v>326</v>
      </c>
      <c r="B332" s="19">
        <v>326</v>
      </c>
      <c r="C332" s="3"/>
      <c r="D332" s="58"/>
      <c r="E332" s="58"/>
      <c r="F332" s="12"/>
      <c r="G332" s="12"/>
      <c r="H332" s="12"/>
      <c r="I332" s="12"/>
      <c r="J332" s="3"/>
      <c r="K332" s="5">
        <v>4</v>
      </c>
      <c r="L332" s="3"/>
      <c r="M332" s="23"/>
      <c r="N332" s="57"/>
    </row>
    <row r="333" spans="1:14" x14ac:dyDescent="0.55000000000000004">
      <c r="A333" s="3">
        <v>327</v>
      </c>
      <c r="B333" s="19">
        <v>327</v>
      </c>
      <c r="C333" s="3"/>
      <c r="D333" s="58"/>
      <c r="E333" s="58"/>
      <c r="F333" s="12"/>
      <c r="G333" s="12"/>
      <c r="H333" s="12"/>
      <c r="I333" s="12"/>
      <c r="J333" s="3"/>
      <c r="K333" s="5">
        <v>4</v>
      </c>
      <c r="L333" s="3"/>
      <c r="M333" s="23"/>
      <c r="N333" s="57"/>
    </row>
    <row r="334" spans="1:14" x14ac:dyDescent="0.55000000000000004">
      <c r="A334" s="3">
        <v>328</v>
      </c>
      <c r="B334" s="19">
        <v>328</v>
      </c>
      <c r="C334" s="3"/>
      <c r="D334" s="58"/>
      <c r="E334" s="58"/>
      <c r="F334" s="12"/>
      <c r="G334" s="12"/>
      <c r="H334" s="12"/>
      <c r="I334" s="12"/>
      <c r="J334" s="3"/>
      <c r="K334" s="5">
        <v>4</v>
      </c>
      <c r="L334" s="3"/>
      <c r="M334" s="23"/>
      <c r="N334" s="57"/>
    </row>
    <row r="335" spans="1:14" x14ac:dyDescent="0.55000000000000004">
      <c r="A335" s="3">
        <v>329</v>
      </c>
      <c r="B335" s="19">
        <v>329</v>
      </c>
      <c r="C335" s="3"/>
      <c r="D335" s="58"/>
      <c r="E335" s="58"/>
      <c r="F335" s="12"/>
      <c r="G335" s="12"/>
      <c r="H335" s="12"/>
      <c r="I335" s="12"/>
      <c r="J335" s="3"/>
      <c r="K335" s="5">
        <v>4</v>
      </c>
      <c r="L335" s="3"/>
      <c r="M335" s="23"/>
      <c r="N335" s="57"/>
    </row>
    <row r="336" spans="1:14" x14ac:dyDescent="0.55000000000000004">
      <c r="A336" s="3">
        <v>330</v>
      </c>
      <c r="B336" s="19">
        <v>330</v>
      </c>
      <c r="C336" s="3"/>
      <c r="D336" s="58"/>
      <c r="E336" s="58"/>
      <c r="F336" s="12"/>
      <c r="G336" s="12"/>
      <c r="H336" s="12"/>
      <c r="I336" s="12"/>
      <c r="J336" s="3"/>
      <c r="K336" s="5">
        <v>4</v>
      </c>
      <c r="L336" s="3"/>
      <c r="M336" s="23"/>
      <c r="N336" s="57"/>
    </row>
    <row r="337" spans="1:14" x14ac:dyDescent="0.55000000000000004">
      <c r="A337" s="3">
        <v>331</v>
      </c>
      <c r="B337" s="19">
        <v>331</v>
      </c>
      <c r="C337" s="3"/>
      <c r="D337" s="58"/>
      <c r="E337" s="58"/>
      <c r="F337" s="12"/>
      <c r="G337" s="12"/>
      <c r="H337" s="12"/>
      <c r="I337" s="12"/>
      <c r="J337" s="3"/>
      <c r="K337" s="5">
        <v>4</v>
      </c>
      <c r="L337" s="3"/>
      <c r="M337" s="23"/>
      <c r="N337" s="57"/>
    </row>
    <row r="338" spans="1:14" x14ac:dyDescent="0.55000000000000004">
      <c r="A338" s="3">
        <v>332</v>
      </c>
      <c r="B338" s="19">
        <v>332</v>
      </c>
      <c r="C338" s="3"/>
      <c r="D338" s="58"/>
      <c r="E338" s="58"/>
      <c r="F338" s="12"/>
      <c r="G338" s="12"/>
      <c r="H338" s="12"/>
      <c r="I338" s="12"/>
      <c r="J338" s="3"/>
      <c r="K338" s="5">
        <v>4</v>
      </c>
      <c r="L338" s="3"/>
      <c r="M338" s="23"/>
      <c r="N338" s="57"/>
    </row>
    <row r="339" spans="1:14" x14ac:dyDescent="0.55000000000000004">
      <c r="A339" s="3">
        <v>333</v>
      </c>
      <c r="B339" s="19">
        <v>333</v>
      </c>
      <c r="C339" s="3"/>
      <c r="D339" s="58"/>
      <c r="E339" s="58"/>
      <c r="F339" s="12"/>
      <c r="G339" s="12"/>
      <c r="H339" s="12"/>
      <c r="I339" s="12"/>
      <c r="J339" s="3"/>
      <c r="K339" s="5">
        <v>4</v>
      </c>
      <c r="L339" s="3"/>
      <c r="M339" s="23"/>
      <c r="N339" s="57"/>
    </row>
    <row r="340" spans="1:14" x14ac:dyDescent="0.55000000000000004">
      <c r="A340" s="3">
        <v>334</v>
      </c>
      <c r="B340" s="19">
        <v>334</v>
      </c>
      <c r="C340" s="3"/>
      <c r="D340" s="58"/>
      <c r="E340" s="58"/>
      <c r="F340" s="12"/>
      <c r="G340" s="12"/>
      <c r="H340" s="12"/>
      <c r="I340" s="12"/>
      <c r="J340" s="3"/>
      <c r="K340" s="5">
        <v>4</v>
      </c>
      <c r="L340" s="3"/>
      <c r="M340" s="23"/>
      <c r="N340" s="57"/>
    </row>
    <row r="341" spans="1:14" x14ac:dyDescent="0.55000000000000004">
      <c r="A341" s="3">
        <v>335</v>
      </c>
      <c r="B341" s="19">
        <v>335</v>
      </c>
      <c r="C341" s="3"/>
      <c r="D341" s="58"/>
      <c r="E341" s="58"/>
      <c r="F341" s="12"/>
      <c r="G341" s="12"/>
      <c r="H341" s="12"/>
      <c r="I341" s="12"/>
      <c r="J341" s="3"/>
      <c r="K341" s="5">
        <v>4</v>
      </c>
      <c r="L341" s="3"/>
      <c r="M341" s="23"/>
      <c r="N341" s="57"/>
    </row>
    <row r="342" spans="1:14" x14ac:dyDescent="0.55000000000000004">
      <c r="A342" s="3">
        <v>336</v>
      </c>
      <c r="B342" s="19">
        <v>336</v>
      </c>
      <c r="C342" s="3"/>
      <c r="D342" s="58"/>
      <c r="E342" s="58"/>
      <c r="F342" s="12"/>
      <c r="G342" s="12"/>
      <c r="H342" s="12"/>
      <c r="I342" s="12"/>
      <c r="J342" s="3"/>
      <c r="K342" s="5">
        <v>4</v>
      </c>
      <c r="L342" s="3"/>
      <c r="M342" s="23"/>
      <c r="N342" s="57"/>
    </row>
    <row r="343" spans="1:14" x14ac:dyDescent="0.55000000000000004">
      <c r="A343" s="3">
        <v>337</v>
      </c>
      <c r="B343" s="19">
        <v>337</v>
      </c>
      <c r="C343" s="3"/>
      <c r="D343" s="58"/>
      <c r="E343" s="58"/>
      <c r="F343" s="12"/>
      <c r="G343" s="12"/>
      <c r="H343" s="12"/>
      <c r="I343" s="12"/>
      <c r="J343" s="3"/>
      <c r="K343" s="5">
        <v>4</v>
      </c>
      <c r="L343" s="3"/>
      <c r="M343" s="23"/>
      <c r="N343" s="57"/>
    </row>
    <row r="344" spans="1:14" x14ac:dyDescent="0.55000000000000004">
      <c r="A344" s="3">
        <v>338</v>
      </c>
      <c r="B344" s="19">
        <v>338</v>
      </c>
      <c r="C344" s="3"/>
      <c r="D344" s="58"/>
      <c r="E344" s="58"/>
      <c r="F344" s="12"/>
      <c r="G344" s="12"/>
      <c r="H344" s="12"/>
      <c r="I344" s="12"/>
      <c r="J344" s="3"/>
      <c r="K344" s="5">
        <v>4</v>
      </c>
      <c r="L344" s="3"/>
      <c r="M344" s="23"/>
      <c r="N344" s="57"/>
    </row>
    <row r="345" spans="1:14" x14ac:dyDescent="0.55000000000000004">
      <c r="A345" s="3">
        <v>339</v>
      </c>
      <c r="B345" s="19">
        <v>339</v>
      </c>
      <c r="C345" s="3"/>
      <c r="D345" s="58"/>
      <c r="E345" s="58"/>
      <c r="F345" s="12"/>
      <c r="G345" s="12"/>
      <c r="H345" s="12"/>
      <c r="I345" s="12"/>
      <c r="J345" s="3"/>
      <c r="K345" s="5">
        <v>4</v>
      </c>
      <c r="L345" s="3"/>
      <c r="M345" s="23"/>
      <c r="N345" s="57"/>
    </row>
    <row r="346" spans="1:14" x14ac:dyDescent="0.55000000000000004">
      <c r="A346" s="3">
        <v>340</v>
      </c>
      <c r="B346" s="19">
        <v>340</v>
      </c>
      <c r="C346" s="3"/>
      <c r="D346" s="58"/>
      <c r="E346" s="58"/>
      <c r="F346" s="12"/>
      <c r="G346" s="12"/>
      <c r="H346" s="12"/>
      <c r="I346" s="12"/>
      <c r="J346" s="3"/>
      <c r="K346" s="5">
        <v>4</v>
      </c>
      <c r="L346" s="3"/>
      <c r="M346" s="23"/>
      <c r="N346" s="57"/>
    </row>
    <row r="347" spans="1:14" x14ac:dyDescent="0.55000000000000004">
      <c r="A347" s="3">
        <v>341</v>
      </c>
      <c r="B347" s="19">
        <v>341</v>
      </c>
      <c r="C347" s="3"/>
      <c r="D347" s="58"/>
      <c r="E347" s="58"/>
      <c r="F347" s="12"/>
      <c r="G347" s="12"/>
      <c r="H347" s="12"/>
      <c r="I347" s="12"/>
      <c r="J347" s="3"/>
      <c r="K347" s="5">
        <v>4</v>
      </c>
      <c r="L347" s="3"/>
      <c r="M347" s="23"/>
      <c r="N347" s="57"/>
    </row>
    <row r="348" spans="1:14" x14ac:dyDescent="0.55000000000000004">
      <c r="A348" s="3">
        <v>342</v>
      </c>
      <c r="B348" s="19">
        <v>342</v>
      </c>
      <c r="C348" s="3"/>
      <c r="D348" s="58"/>
      <c r="E348" s="58"/>
      <c r="F348" s="12"/>
      <c r="G348" s="12"/>
      <c r="H348" s="12"/>
      <c r="I348" s="12"/>
      <c r="J348" s="3"/>
      <c r="K348" s="5">
        <v>4</v>
      </c>
      <c r="L348" s="3"/>
      <c r="M348" s="23"/>
      <c r="N348" s="57"/>
    </row>
    <row r="349" spans="1:14" x14ac:dyDescent="0.55000000000000004">
      <c r="A349" s="3">
        <v>343</v>
      </c>
      <c r="B349" s="19">
        <v>343</v>
      </c>
      <c r="C349" s="3"/>
      <c r="D349" s="58"/>
      <c r="E349" s="58"/>
      <c r="F349" s="12"/>
      <c r="G349" s="12"/>
      <c r="H349" s="12"/>
      <c r="I349" s="12"/>
      <c r="J349" s="3"/>
      <c r="K349" s="5">
        <v>4</v>
      </c>
      <c r="L349" s="3"/>
      <c r="M349" s="23"/>
      <c r="N349" s="57"/>
    </row>
    <row r="350" spans="1:14" x14ac:dyDescent="0.55000000000000004">
      <c r="A350" s="3">
        <v>344</v>
      </c>
      <c r="B350" s="19">
        <v>344</v>
      </c>
      <c r="C350" s="3"/>
      <c r="D350" s="58"/>
      <c r="E350" s="58"/>
      <c r="F350" s="12"/>
      <c r="G350" s="12"/>
      <c r="H350" s="12"/>
      <c r="I350" s="12"/>
      <c r="J350" s="3"/>
      <c r="K350" s="5">
        <v>4</v>
      </c>
      <c r="L350" s="3"/>
      <c r="M350" s="23"/>
      <c r="N350" s="57"/>
    </row>
    <row r="351" spans="1:14" x14ac:dyDescent="0.55000000000000004">
      <c r="A351" s="3">
        <v>345</v>
      </c>
      <c r="B351" s="19">
        <v>345</v>
      </c>
      <c r="C351" s="3"/>
      <c r="D351" s="58"/>
      <c r="E351" s="58"/>
      <c r="F351" s="12"/>
      <c r="G351" s="12"/>
      <c r="H351" s="12"/>
      <c r="I351" s="12"/>
      <c r="J351" s="3"/>
      <c r="K351" s="5">
        <v>4</v>
      </c>
      <c r="L351" s="3"/>
      <c r="M351" s="23"/>
      <c r="N351" s="57"/>
    </row>
    <row r="352" spans="1:14" x14ac:dyDescent="0.55000000000000004">
      <c r="A352" s="3">
        <v>346</v>
      </c>
      <c r="B352" s="19">
        <v>346</v>
      </c>
      <c r="C352" s="3"/>
      <c r="D352" s="58"/>
      <c r="E352" s="58"/>
      <c r="F352" s="12"/>
      <c r="G352" s="12"/>
      <c r="H352" s="12"/>
      <c r="I352" s="12"/>
      <c r="J352" s="3"/>
      <c r="K352" s="5">
        <v>4</v>
      </c>
      <c r="L352" s="3"/>
      <c r="M352" s="23"/>
      <c r="N352" s="57"/>
    </row>
    <row r="353" spans="1:14" x14ac:dyDescent="0.55000000000000004">
      <c r="A353" s="3">
        <v>347</v>
      </c>
      <c r="B353" s="19">
        <v>347</v>
      </c>
      <c r="C353" s="3"/>
      <c r="D353" s="58"/>
      <c r="E353" s="58"/>
      <c r="F353" s="12"/>
      <c r="G353" s="12"/>
      <c r="H353" s="12"/>
      <c r="I353" s="12"/>
      <c r="J353" s="3"/>
      <c r="K353" s="5">
        <v>4</v>
      </c>
      <c r="L353" s="3"/>
      <c r="M353" s="23"/>
      <c r="N353" s="57"/>
    </row>
    <row r="354" spans="1:14" x14ac:dyDescent="0.55000000000000004">
      <c r="A354" s="3">
        <v>348</v>
      </c>
      <c r="B354" s="19">
        <v>348</v>
      </c>
      <c r="C354" s="3"/>
      <c r="D354" s="58"/>
      <c r="E354" s="58"/>
      <c r="F354" s="12"/>
      <c r="G354" s="12"/>
      <c r="H354" s="12"/>
      <c r="I354" s="12"/>
      <c r="J354" s="3"/>
      <c r="K354" s="5">
        <v>4</v>
      </c>
      <c r="L354" s="3"/>
      <c r="M354" s="23"/>
      <c r="N354" s="57"/>
    </row>
    <row r="355" spans="1:14" x14ac:dyDescent="0.55000000000000004">
      <c r="A355" s="3">
        <v>349</v>
      </c>
      <c r="B355" s="19">
        <v>349</v>
      </c>
      <c r="C355" s="3"/>
      <c r="D355" s="58"/>
      <c r="E355" s="58"/>
      <c r="F355" s="12"/>
      <c r="G355" s="12"/>
      <c r="H355" s="12"/>
      <c r="I355" s="12"/>
      <c r="J355" s="3"/>
      <c r="K355" s="5">
        <v>4</v>
      </c>
      <c r="L355" s="3"/>
      <c r="M355" s="23"/>
      <c r="N355" s="57"/>
    </row>
    <row r="356" spans="1:14" x14ac:dyDescent="0.55000000000000004">
      <c r="A356" s="3">
        <v>350</v>
      </c>
      <c r="B356" s="19">
        <v>350</v>
      </c>
      <c r="C356" s="3"/>
      <c r="D356" s="58"/>
      <c r="E356" s="58"/>
      <c r="F356" s="12"/>
      <c r="G356" s="12"/>
      <c r="H356" s="12"/>
      <c r="I356" s="12"/>
      <c r="J356" s="3"/>
      <c r="K356" s="5">
        <v>4</v>
      </c>
      <c r="L356" s="3"/>
      <c r="M356" s="23"/>
      <c r="N356" s="57"/>
    </row>
    <row r="357" spans="1:14" x14ac:dyDescent="0.55000000000000004">
      <c r="A357" s="3">
        <v>351</v>
      </c>
      <c r="B357" s="19">
        <v>351</v>
      </c>
      <c r="C357" s="3"/>
      <c r="D357" s="58"/>
      <c r="E357" s="58"/>
      <c r="F357" s="12"/>
      <c r="G357" s="12"/>
      <c r="H357" s="12"/>
      <c r="I357" s="12"/>
      <c r="J357" s="3"/>
      <c r="K357" s="5">
        <v>4</v>
      </c>
      <c r="L357" s="3"/>
      <c r="M357" s="23"/>
      <c r="N357" s="57"/>
    </row>
    <row r="358" spans="1:14" x14ac:dyDescent="0.55000000000000004">
      <c r="A358" s="3">
        <v>352</v>
      </c>
      <c r="B358" s="19">
        <v>352</v>
      </c>
      <c r="C358" s="3"/>
      <c r="D358" s="58"/>
      <c r="E358" s="58"/>
      <c r="F358" s="12"/>
      <c r="G358" s="12"/>
      <c r="H358" s="12"/>
      <c r="I358" s="12"/>
      <c r="J358" s="3"/>
      <c r="K358" s="5">
        <v>4</v>
      </c>
      <c r="L358" s="3"/>
      <c r="M358" s="23"/>
      <c r="N358" s="57"/>
    </row>
    <row r="359" spans="1:14" x14ac:dyDescent="0.55000000000000004">
      <c r="A359" s="3">
        <v>353</v>
      </c>
      <c r="B359" s="19">
        <v>353</v>
      </c>
      <c r="C359" s="3"/>
      <c r="D359" s="58"/>
      <c r="E359" s="58"/>
      <c r="F359" s="12"/>
      <c r="G359" s="12"/>
      <c r="H359" s="12"/>
      <c r="I359" s="12"/>
      <c r="J359" s="3"/>
      <c r="K359" s="5">
        <v>4</v>
      </c>
      <c r="L359" s="3"/>
      <c r="M359" s="23"/>
      <c r="N359" s="57"/>
    </row>
    <row r="360" spans="1:14" x14ac:dyDescent="0.55000000000000004">
      <c r="A360" s="3">
        <v>354</v>
      </c>
      <c r="B360" s="19">
        <v>354</v>
      </c>
      <c r="C360" s="3"/>
      <c r="D360" s="58"/>
      <c r="E360" s="58"/>
      <c r="F360" s="12"/>
      <c r="G360" s="12"/>
      <c r="H360" s="12"/>
      <c r="I360" s="12"/>
      <c r="J360" s="3"/>
      <c r="K360" s="5">
        <v>4</v>
      </c>
      <c r="L360" s="3"/>
      <c r="M360" s="23"/>
      <c r="N360" s="57"/>
    </row>
    <row r="361" spans="1:14" x14ac:dyDescent="0.55000000000000004">
      <c r="A361" s="3">
        <v>355</v>
      </c>
      <c r="B361" s="19">
        <v>355</v>
      </c>
      <c r="C361" s="3"/>
      <c r="D361" s="58"/>
      <c r="E361" s="58"/>
      <c r="F361" s="12"/>
      <c r="G361" s="12"/>
      <c r="H361" s="12"/>
      <c r="I361" s="12"/>
      <c r="J361" s="3"/>
      <c r="K361" s="5">
        <v>4</v>
      </c>
      <c r="L361" s="3"/>
      <c r="M361" s="23"/>
      <c r="N361" s="57"/>
    </row>
    <row r="362" spans="1:14" x14ac:dyDescent="0.55000000000000004">
      <c r="A362" s="3">
        <v>356</v>
      </c>
      <c r="B362" s="19">
        <v>356</v>
      </c>
      <c r="C362" s="3"/>
      <c r="D362" s="58"/>
      <c r="E362" s="58"/>
      <c r="F362" s="12"/>
      <c r="G362" s="12"/>
      <c r="H362" s="12"/>
      <c r="I362" s="12"/>
      <c r="J362" s="3"/>
      <c r="K362" s="5">
        <v>4</v>
      </c>
      <c r="L362" s="3"/>
      <c r="M362" s="23"/>
      <c r="N362" s="57"/>
    </row>
    <row r="363" spans="1:14" x14ac:dyDescent="0.55000000000000004">
      <c r="A363" s="3">
        <v>357</v>
      </c>
      <c r="B363" s="19">
        <v>357</v>
      </c>
      <c r="C363" s="3"/>
      <c r="D363" s="58"/>
      <c r="E363" s="58"/>
      <c r="F363" s="12"/>
      <c r="G363" s="12"/>
      <c r="H363" s="12"/>
      <c r="I363" s="12"/>
      <c r="J363" s="3"/>
      <c r="K363" s="5">
        <v>4</v>
      </c>
      <c r="L363" s="3"/>
      <c r="M363" s="23"/>
      <c r="N363" s="57"/>
    </row>
    <row r="364" spans="1:14" x14ac:dyDescent="0.55000000000000004">
      <c r="A364" s="3">
        <v>358</v>
      </c>
      <c r="B364" s="19">
        <v>358</v>
      </c>
      <c r="C364" s="3"/>
      <c r="D364" s="58"/>
      <c r="E364" s="58"/>
      <c r="F364" s="12"/>
      <c r="G364" s="12"/>
      <c r="H364" s="12"/>
      <c r="I364" s="12"/>
      <c r="J364" s="3"/>
      <c r="K364" s="5">
        <v>4</v>
      </c>
      <c r="L364" s="3"/>
      <c r="M364" s="23"/>
      <c r="N364" s="57"/>
    </row>
    <row r="365" spans="1:14" x14ac:dyDescent="0.55000000000000004">
      <c r="A365" s="3">
        <v>359</v>
      </c>
      <c r="B365" s="19">
        <v>359</v>
      </c>
      <c r="C365" s="3"/>
      <c r="D365" s="58"/>
      <c r="E365" s="58"/>
      <c r="F365" s="12"/>
      <c r="G365" s="12"/>
      <c r="H365" s="12"/>
      <c r="I365" s="12"/>
      <c r="J365" s="3"/>
      <c r="K365" s="5">
        <v>4</v>
      </c>
      <c r="L365" s="3"/>
      <c r="M365" s="23"/>
      <c r="N365" s="57"/>
    </row>
    <row r="366" spans="1:14" x14ac:dyDescent="0.55000000000000004">
      <c r="A366" s="3">
        <v>360</v>
      </c>
      <c r="B366" s="19">
        <v>360</v>
      </c>
      <c r="C366" s="3"/>
      <c r="D366" s="58"/>
      <c r="E366" s="58"/>
      <c r="F366" s="12"/>
      <c r="G366" s="12"/>
      <c r="H366" s="12"/>
      <c r="I366" s="12"/>
      <c r="J366" s="3"/>
      <c r="K366" s="5">
        <v>4</v>
      </c>
      <c r="L366" s="3"/>
      <c r="M366" s="23"/>
      <c r="N366" s="57"/>
    </row>
    <row r="367" spans="1:14" x14ac:dyDescent="0.55000000000000004">
      <c r="A367" s="3">
        <v>361</v>
      </c>
      <c r="B367" s="19">
        <v>361</v>
      </c>
      <c r="C367" s="3"/>
      <c r="D367" s="58"/>
      <c r="E367" s="58"/>
      <c r="F367" s="12"/>
      <c r="G367" s="12"/>
      <c r="H367" s="12"/>
      <c r="I367" s="12"/>
      <c r="J367" s="3"/>
      <c r="K367" s="5">
        <v>4</v>
      </c>
      <c r="L367" s="3"/>
      <c r="M367" s="23"/>
      <c r="N367" s="57"/>
    </row>
    <row r="368" spans="1:14" x14ac:dyDescent="0.55000000000000004">
      <c r="A368" s="3">
        <v>362</v>
      </c>
      <c r="B368" s="19">
        <v>362</v>
      </c>
      <c r="C368" s="3"/>
      <c r="D368" s="58"/>
      <c r="E368" s="58"/>
      <c r="F368" s="12"/>
      <c r="G368" s="12"/>
      <c r="H368" s="12"/>
      <c r="I368" s="12"/>
      <c r="J368" s="3"/>
      <c r="K368" s="5">
        <v>4</v>
      </c>
      <c r="L368" s="3"/>
      <c r="M368" s="23"/>
      <c r="N368" s="57"/>
    </row>
    <row r="369" spans="1:14" x14ac:dyDescent="0.55000000000000004">
      <c r="A369" s="3">
        <v>363</v>
      </c>
      <c r="B369" s="19">
        <v>363</v>
      </c>
      <c r="C369" s="3"/>
      <c r="D369" s="58"/>
      <c r="E369" s="58"/>
      <c r="F369" s="12"/>
      <c r="G369" s="12"/>
      <c r="H369" s="12"/>
      <c r="I369" s="12"/>
      <c r="J369" s="3"/>
      <c r="K369" s="5">
        <v>4</v>
      </c>
      <c r="L369" s="3"/>
      <c r="M369" s="23"/>
      <c r="N369" s="57"/>
    </row>
    <row r="370" spans="1:14" x14ac:dyDescent="0.55000000000000004">
      <c r="A370" s="3">
        <v>364</v>
      </c>
      <c r="B370" s="19">
        <v>364</v>
      </c>
      <c r="C370" s="3"/>
      <c r="D370" s="58"/>
      <c r="E370" s="58"/>
      <c r="F370" s="12"/>
      <c r="G370" s="12"/>
      <c r="H370" s="12"/>
      <c r="I370" s="12"/>
      <c r="J370" s="3"/>
      <c r="K370" s="5">
        <v>4</v>
      </c>
      <c r="L370" s="3"/>
      <c r="M370" s="23"/>
      <c r="N370" s="57"/>
    </row>
    <row r="371" spans="1:14" x14ac:dyDescent="0.55000000000000004">
      <c r="A371" s="3">
        <v>365</v>
      </c>
      <c r="B371" s="19">
        <v>365</v>
      </c>
      <c r="C371" s="3"/>
      <c r="D371" s="58"/>
      <c r="E371" s="58"/>
      <c r="F371" s="12"/>
      <c r="G371" s="12"/>
      <c r="H371" s="12"/>
      <c r="I371" s="12"/>
      <c r="J371" s="3"/>
      <c r="K371" s="5">
        <v>4</v>
      </c>
      <c r="L371" s="3"/>
      <c r="M371" s="23"/>
      <c r="N371" s="57"/>
    </row>
    <row r="372" spans="1:14" x14ac:dyDescent="0.55000000000000004">
      <c r="A372" s="3">
        <v>366</v>
      </c>
      <c r="B372" s="19">
        <v>366</v>
      </c>
      <c r="C372" s="3"/>
      <c r="D372" s="58"/>
      <c r="E372" s="58"/>
      <c r="F372" s="12"/>
      <c r="G372" s="12"/>
      <c r="H372" s="12"/>
      <c r="I372" s="12"/>
      <c r="J372" s="3"/>
      <c r="K372" s="5">
        <v>4</v>
      </c>
      <c r="L372" s="3"/>
      <c r="M372" s="23"/>
      <c r="N372" s="57"/>
    </row>
    <row r="373" spans="1:14" x14ac:dyDescent="0.55000000000000004">
      <c r="A373" s="3">
        <v>367</v>
      </c>
      <c r="B373" s="19">
        <v>367</v>
      </c>
      <c r="C373" s="3"/>
      <c r="D373" s="58"/>
      <c r="E373" s="58"/>
      <c r="F373" s="12"/>
      <c r="G373" s="12"/>
      <c r="H373" s="12"/>
      <c r="I373" s="12"/>
      <c r="J373" s="3"/>
      <c r="K373" s="5">
        <v>4</v>
      </c>
      <c r="L373" s="3"/>
      <c r="M373" s="23"/>
      <c r="N373" s="57"/>
    </row>
    <row r="374" spans="1:14" x14ac:dyDescent="0.55000000000000004">
      <c r="A374" s="3">
        <v>368</v>
      </c>
      <c r="B374" s="19">
        <v>368</v>
      </c>
      <c r="C374" s="3"/>
      <c r="D374" s="58"/>
      <c r="E374" s="58"/>
      <c r="F374" s="12"/>
      <c r="G374" s="12"/>
      <c r="H374" s="12"/>
      <c r="I374" s="12"/>
      <c r="J374" s="3"/>
      <c r="K374" s="5">
        <v>4</v>
      </c>
      <c r="L374" s="3"/>
      <c r="M374" s="23"/>
      <c r="N374" s="57"/>
    </row>
    <row r="375" spans="1:14" x14ac:dyDescent="0.55000000000000004">
      <c r="A375" s="3">
        <v>369</v>
      </c>
      <c r="B375" s="19">
        <v>369</v>
      </c>
      <c r="C375" s="3"/>
      <c r="D375" s="58"/>
      <c r="E375" s="58"/>
      <c r="F375" s="12"/>
      <c r="G375" s="12"/>
      <c r="H375" s="12"/>
      <c r="I375" s="12"/>
      <c r="J375" s="3"/>
      <c r="K375" s="5">
        <v>4</v>
      </c>
      <c r="L375" s="3"/>
      <c r="M375" s="23"/>
      <c r="N375" s="57"/>
    </row>
    <row r="376" spans="1:14" x14ac:dyDescent="0.55000000000000004">
      <c r="A376" s="3">
        <v>370</v>
      </c>
      <c r="B376" s="19">
        <v>370</v>
      </c>
      <c r="C376" s="3"/>
      <c r="D376" s="58"/>
      <c r="E376" s="58"/>
      <c r="F376" s="12"/>
      <c r="G376" s="12"/>
      <c r="H376" s="12"/>
      <c r="I376" s="12"/>
      <c r="J376" s="3"/>
      <c r="K376" s="5">
        <v>4</v>
      </c>
      <c r="L376" s="3"/>
      <c r="M376" s="23"/>
      <c r="N376" s="57"/>
    </row>
    <row r="377" spans="1:14" x14ac:dyDescent="0.55000000000000004">
      <c r="A377" s="3">
        <v>371</v>
      </c>
      <c r="B377" s="19">
        <v>371</v>
      </c>
      <c r="C377" s="3"/>
      <c r="D377" s="58"/>
      <c r="E377" s="58"/>
      <c r="F377" s="12"/>
      <c r="G377" s="12"/>
      <c r="H377" s="12"/>
      <c r="I377" s="12"/>
      <c r="J377" s="3"/>
      <c r="K377" s="5">
        <v>4</v>
      </c>
      <c r="L377" s="3"/>
      <c r="M377" s="23"/>
      <c r="N377" s="57"/>
    </row>
    <row r="378" spans="1:14" x14ac:dyDescent="0.55000000000000004">
      <c r="A378" s="3">
        <v>372</v>
      </c>
      <c r="B378" s="19">
        <v>372</v>
      </c>
      <c r="C378" s="3"/>
      <c r="D378" s="58"/>
      <c r="E378" s="58"/>
      <c r="F378" s="12"/>
      <c r="G378" s="12"/>
      <c r="H378" s="12"/>
      <c r="I378" s="12"/>
      <c r="J378" s="3"/>
      <c r="K378" s="5">
        <v>4</v>
      </c>
      <c r="L378" s="3"/>
      <c r="M378" s="23"/>
      <c r="N378" s="57"/>
    </row>
    <row r="379" spans="1:14" x14ac:dyDescent="0.55000000000000004">
      <c r="A379" s="3">
        <v>373</v>
      </c>
      <c r="B379" s="19">
        <v>373</v>
      </c>
      <c r="C379" s="3"/>
      <c r="D379" s="58"/>
      <c r="E379" s="58"/>
      <c r="F379" s="12"/>
      <c r="G379" s="12"/>
      <c r="H379" s="12"/>
      <c r="I379" s="12"/>
      <c r="J379" s="3"/>
      <c r="K379" s="5">
        <v>4</v>
      </c>
      <c r="L379" s="3"/>
      <c r="M379" s="23"/>
      <c r="N379" s="57"/>
    </row>
    <row r="380" spans="1:14" x14ac:dyDescent="0.55000000000000004">
      <c r="A380" s="3">
        <v>374</v>
      </c>
      <c r="B380" s="19">
        <v>374</v>
      </c>
      <c r="C380" s="3"/>
      <c r="D380" s="58"/>
      <c r="E380" s="58"/>
      <c r="F380" s="12"/>
      <c r="G380" s="12"/>
      <c r="H380" s="12"/>
      <c r="I380" s="12"/>
      <c r="J380" s="3"/>
      <c r="K380" s="5">
        <v>4</v>
      </c>
      <c r="L380" s="3"/>
      <c r="M380" s="23"/>
      <c r="N380" s="57"/>
    </row>
    <row r="381" spans="1:14" x14ac:dyDescent="0.55000000000000004">
      <c r="A381" s="3">
        <v>375</v>
      </c>
      <c r="B381" s="19">
        <v>375</v>
      </c>
      <c r="C381" s="3"/>
      <c r="D381" s="58"/>
      <c r="E381" s="58"/>
      <c r="F381" s="12"/>
      <c r="G381" s="12"/>
      <c r="H381" s="12"/>
      <c r="I381" s="12"/>
      <c r="J381" s="3"/>
      <c r="K381" s="5">
        <v>4</v>
      </c>
      <c r="L381" s="3"/>
      <c r="M381" s="23"/>
      <c r="N381" s="57"/>
    </row>
    <row r="382" spans="1:14" x14ac:dyDescent="0.55000000000000004">
      <c r="A382" s="3">
        <v>376</v>
      </c>
      <c r="B382" s="19">
        <v>376</v>
      </c>
      <c r="C382" s="3"/>
      <c r="D382" s="58"/>
      <c r="E382" s="58"/>
      <c r="F382" s="12"/>
      <c r="G382" s="12"/>
      <c r="H382" s="12"/>
      <c r="I382" s="12"/>
      <c r="J382" s="3"/>
      <c r="K382" s="5">
        <v>4</v>
      </c>
      <c r="L382" s="3"/>
      <c r="M382" s="23"/>
      <c r="N382" s="57"/>
    </row>
    <row r="383" spans="1:14" x14ac:dyDescent="0.55000000000000004">
      <c r="A383" s="3">
        <v>377</v>
      </c>
      <c r="B383" s="19">
        <v>377</v>
      </c>
      <c r="C383" s="3"/>
      <c r="D383" s="58"/>
      <c r="E383" s="58"/>
      <c r="F383" s="12"/>
      <c r="G383" s="12"/>
      <c r="H383" s="12"/>
      <c r="I383" s="12"/>
      <c r="J383" s="3"/>
      <c r="K383" s="5">
        <v>4</v>
      </c>
      <c r="L383" s="3"/>
      <c r="M383" s="23"/>
      <c r="N383" s="57"/>
    </row>
    <row r="384" spans="1:14" x14ac:dyDescent="0.55000000000000004">
      <c r="A384" s="3">
        <v>378</v>
      </c>
      <c r="B384" s="19">
        <v>378</v>
      </c>
      <c r="C384" s="3"/>
      <c r="D384" s="58"/>
      <c r="E384" s="58"/>
      <c r="F384" s="12"/>
      <c r="G384" s="12"/>
      <c r="H384" s="12"/>
      <c r="I384" s="12"/>
      <c r="J384" s="3"/>
      <c r="K384" s="5">
        <v>4</v>
      </c>
      <c r="L384" s="3"/>
      <c r="M384" s="23"/>
      <c r="N384" s="57"/>
    </row>
    <row r="385" spans="1:14" x14ac:dyDescent="0.55000000000000004">
      <c r="A385" s="3">
        <v>379</v>
      </c>
      <c r="B385" s="19">
        <v>379</v>
      </c>
      <c r="C385" s="3"/>
      <c r="D385" s="58"/>
      <c r="E385" s="58"/>
      <c r="F385" s="12"/>
      <c r="G385" s="12"/>
      <c r="H385" s="12"/>
      <c r="I385" s="12"/>
      <c r="J385" s="3"/>
      <c r="K385" s="5">
        <v>4</v>
      </c>
      <c r="L385" s="3"/>
      <c r="M385" s="23"/>
      <c r="N385" s="57"/>
    </row>
    <row r="386" spans="1:14" x14ac:dyDescent="0.55000000000000004">
      <c r="A386" s="3">
        <v>380</v>
      </c>
      <c r="B386" s="19">
        <v>380</v>
      </c>
      <c r="C386" s="3"/>
      <c r="D386" s="58"/>
      <c r="E386" s="58"/>
      <c r="F386" s="12"/>
      <c r="G386" s="12"/>
      <c r="H386" s="12"/>
      <c r="I386" s="12"/>
      <c r="J386" s="3"/>
      <c r="K386" s="5">
        <v>4</v>
      </c>
      <c r="L386" s="3"/>
      <c r="M386" s="23"/>
      <c r="N386" s="57"/>
    </row>
    <row r="387" spans="1:14" x14ac:dyDescent="0.55000000000000004">
      <c r="A387" s="3">
        <v>381</v>
      </c>
      <c r="B387" s="19">
        <v>381</v>
      </c>
      <c r="C387" s="3"/>
      <c r="D387" s="58"/>
      <c r="E387" s="58"/>
      <c r="F387" s="12"/>
      <c r="G387" s="12"/>
      <c r="H387" s="12"/>
      <c r="I387" s="12"/>
      <c r="J387" s="3"/>
      <c r="K387" s="5">
        <v>4</v>
      </c>
      <c r="L387" s="3"/>
      <c r="M387" s="23"/>
      <c r="N387" s="57"/>
    </row>
    <row r="388" spans="1:14" x14ac:dyDescent="0.55000000000000004">
      <c r="A388" s="3">
        <v>382</v>
      </c>
      <c r="B388" s="19">
        <v>382</v>
      </c>
      <c r="C388" s="3"/>
      <c r="D388" s="58"/>
      <c r="E388" s="58"/>
      <c r="F388" s="12"/>
      <c r="G388" s="12"/>
      <c r="H388" s="12"/>
      <c r="I388" s="12"/>
      <c r="J388" s="3"/>
      <c r="K388" s="5">
        <v>4</v>
      </c>
      <c r="L388" s="3"/>
      <c r="M388" s="23"/>
      <c r="N388" s="57"/>
    </row>
    <row r="389" spans="1:14" x14ac:dyDescent="0.55000000000000004">
      <c r="A389" s="3">
        <v>383</v>
      </c>
      <c r="B389" s="19">
        <v>383</v>
      </c>
      <c r="C389" s="3"/>
      <c r="D389" s="58"/>
      <c r="E389" s="58"/>
      <c r="F389" s="12"/>
      <c r="G389" s="12"/>
      <c r="H389" s="12"/>
      <c r="I389" s="12"/>
      <c r="J389" s="3"/>
      <c r="K389" s="5">
        <v>4</v>
      </c>
      <c r="L389" s="3"/>
      <c r="M389" s="23"/>
      <c r="N389" s="57"/>
    </row>
    <row r="390" spans="1:14" x14ac:dyDescent="0.55000000000000004">
      <c r="A390" s="3">
        <v>384</v>
      </c>
      <c r="B390" s="19">
        <v>384</v>
      </c>
      <c r="C390" s="3"/>
      <c r="D390" s="58"/>
      <c r="E390" s="58"/>
      <c r="F390" s="12"/>
      <c r="G390" s="12"/>
      <c r="H390" s="12"/>
      <c r="I390" s="12"/>
      <c r="J390" s="3"/>
      <c r="K390" s="5">
        <v>4</v>
      </c>
      <c r="L390" s="3"/>
      <c r="M390" s="23"/>
      <c r="N390" s="57"/>
    </row>
    <row r="391" spans="1:14" x14ac:dyDescent="0.55000000000000004">
      <c r="A391" s="3">
        <v>385</v>
      </c>
      <c r="B391" s="19">
        <v>385</v>
      </c>
      <c r="C391" s="3"/>
      <c r="D391" s="58"/>
      <c r="E391" s="58"/>
      <c r="F391" s="12"/>
      <c r="G391" s="12"/>
      <c r="H391" s="12"/>
      <c r="I391" s="12"/>
      <c r="J391" s="3"/>
      <c r="K391" s="5">
        <v>4</v>
      </c>
      <c r="L391" s="3"/>
      <c r="M391" s="23"/>
      <c r="N391" s="57"/>
    </row>
    <row r="392" spans="1:14" x14ac:dyDescent="0.55000000000000004">
      <c r="A392" s="3">
        <v>386</v>
      </c>
      <c r="B392" s="19">
        <v>386</v>
      </c>
      <c r="C392" s="3"/>
      <c r="D392" s="58"/>
      <c r="E392" s="58"/>
      <c r="F392" s="12"/>
      <c r="G392" s="12"/>
      <c r="H392" s="12"/>
      <c r="I392" s="12"/>
      <c r="J392" s="3"/>
      <c r="K392" s="5">
        <v>4</v>
      </c>
      <c r="L392" s="3"/>
      <c r="M392" s="23"/>
      <c r="N392" s="57"/>
    </row>
    <row r="393" spans="1:14" x14ac:dyDescent="0.55000000000000004">
      <c r="A393" s="3">
        <v>387</v>
      </c>
      <c r="B393" s="19">
        <v>387</v>
      </c>
      <c r="C393" s="3"/>
      <c r="D393" s="58"/>
      <c r="E393" s="58"/>
      <c r="F393" s="12"/>
      <c r="G393" s="12"/>
      <c r="H393" s="12"/>
      <c r="I393" s="12"/>
      <c r="J393" s="3"/>
      <c r="K393" s="5">
        <v>4</v>
      </c>
      <c r="L393" s="3"/>
      <c r="M393" s="23"/>
      <c r="N393" s="57"/>
    </row>
    <row r="394" spans="1:14" x14ac:dyDescent="0.55000000000000004">
      <c r="A394" s="3">
        <v>388</v>
      </c>
      <c r="B394" s="19">
        <v>388</v>
      </c>
      <c r="C394" s="3"/>
      <c r="D394" s="58"/>
      <c r="E394" s="58"/>
      <c r="F394" s="12"/>
      <c r="G394" s="12"/>
      <c r="H394" s="12"/>
      <c r="I394" s="12"/>
      <c r="J394" s="3"/>
      <c r="K394" s="5">
        <v>4</v>
      </c>
      <c r="L394" s="3"/>
      <c r="M394" s="23"/>
      <c r="N394" s="57"/>
    </row>
    <row r="395" spans="1:14" x14ac:dyDescent="0.55000000000000004">
      <c r="A395" s="3">
        <v>389</v>
      </c>
      <c r="B395" s="19">
        <v>389</v>
      </c>
      <c r="C395" s="3"/>
      <c r="D395" s="58"/>
      <c r="E395" s="58"/>
      <c r="F395" s="12"/>
      <c r="G395" s="12"/>
      <c r="H395" s="12"/>
      <c r="I395" s="12"/>
      <c r="J395" s="3"/>
      <c r="K395" s="5">
        <v>4</v>
      </c>
      <c r="L395" s="3"/>
      <c r="M395" s="23"/>
      <c r="N395" s="57"/>
    </row>
    <row r="396" spans="1:14" x14ac:dyDescent="0.55000000000000004">
      <c r="A396" s="3">
        <v>390</v>
      </c>
      <c r="B396" s="19">
        <v>390</v>
      </c>
      <c r="C396" s="3"/>
      <c r="D396" s="58"/>
      <c r="E396" s="58"/>
      <c r="F396" s="12"/>
      <c r="G396" s="12"/>
      <c r="H396" s="12"/>
      <c r="I396" s="12"/>
      <c r="J396" s="3"/>
      <c r="K396" s="5">
        <v>4</v>
      </c>
      <c r="L396" s="3"/>
      <c r="M396" s="23"/>
      <c r="N396" s="57"/>
    </row>
    <row r="397" spans="1:14" x14ac:dyDescent="0.55000000000000004">
      <c r="A397" s="3">
        <v>391</v>
      </c>
      <c r="B397" s="19">
        <v>391</v>
      </c>
      <c r="C397" s="3"/>
      <c r="D397" s="58"/>
      <c r="E397" s="58"/>
      <c r="F397" s="12"/>
      <c r="G397" s="12"/>
      <c r="H397" s="12"/>
      <c r="I397" s="12"/>
      <c r="J397" s="3"/>
      <c r="K397" s="5">
        <v>4</v>
      </c>
      <c r="L397" s="3"/>
      <c r="M397" s="23"/>
      <c r="N397" s="57"/>
    </row>
    <row r="398" spans="1:14" x14ac:dyDescent="0.55000000000000004">
      <c r="A398" s="3">
        <v>392</v>
      </c>
      <c r="B398" s="19">
        <v>392</v>
      </c>
      <c r="C398" s="3"/>
      <c r="D398" s="58"/>
      <c r="E398" s="58"/>
      <c r="F398" s="12"/>
      <c r="G398" s="12"/>
      <c r="H398" s="12"/>
      <c r="I398" s="12"/>
      <c r="J398" s="3"/>
      <c r="K398" s="5">
        <v>4</v>
      </c>
      <c r="L398" s="3"/>
      <c r="M398" s="23"/>
      <c r="N398" s="57"/>
    </row>
    <row r="399" spans="1:14" x14ac:dyDescent="0.55000000000000004">
      <c r="A399" s="3">
        <v>393</v>
      </c>
      <c r="B399" s="19">
        <v>393</v>
      </c>
      <c r="C399" s="3"/>
      <c r="D399" s="58"/>
      <c r="E399" s="58"/>
      <c r="F399" s="12"/>
      <c r="G399" s="12"/>
      <c r="H399" s="12"/>
      <c r="I399" s="12"/>
      <c r="J399" s="3"/>
      <c r="K399" s="5">
        <v>4</v>
      </c>
      <c r="L399" s="3"/>
      <c r="M399" s="23"/>
      <c r="N399" s="57"/>
    </row>
    <row r="400" spans="1:14" x14ac:dyDescent="0.55000000000000004">
      <c r="A400" s="3">
        <v>394</v>
      </c>
      <c r="B400" s="19">
        <v>394</v>
      </c>
      <c r="C400" s="3"/>
      <c r="D400" s="58"/>
      <c r="E400" s="58"/>
      <c r="F400" s="12"/>
      <c r="G400" s="12"/>
      <c r="H400" s="12"/>
      <c r="I400" s="12"/>
      <c r="J400" s="3"/>
      <c r="K400" s="5">
        <v>4</v>
      </c>
      <c r="L400" s="3"/>
      <c r="M400" s="23"/>
      <c r="N400" s="57"/>
    </row>
    <row r="401" spans="1:14" x14ac:dyDescent="0.55000000000000004">
      <c r="A401" s="3">
        <v>395</v>
      </c>
      <c r="B401" s="19">
        <v>395</v>
      </c>
      <c r="C401" s="3"/>
      <c r="D401" s="58"/>
      <c r="E401" s="58"/>
      <c r="F401" s="12"/>
      <c r="G401" s="12"/>
      <c r="H401" s="12"/>
      <c r="I401" s="12"/>
      <c r="J401" s="3"/>
      <c r="K401" s="5">
        <v>4</v>
      </c>
      <c r="L401" s="3"/>
      <c r="M401" s="23"/>
      <c r="N401" s="57"/>
    </row>
    <row r="402" spans="1:14" x14ac:dyDescent="0.55000000000000004">
      <c r="A402" s="3">
        <v>396</v>
      </c>
      <c r="B402" s="19">
        <v>396</v>
      </c>
      <c r="C402" s="3"/>
      <c r="D402" s="58"/>
      <c r="E402" s="58"/>
      <c r="F402" s="12"/>
      <c r="G402" s="12"/>
      <c r="H402" s="12"/>
      <c r="I402" s="12"/>
      <c r="J402" s="3"/>
      <c r="K402" s="5">
        <v>4</v>
      </c>
      <c r="L402" s="3"/>
      <c r="M402" s="23"/>
      <c r="N402" s="57"/>
    </row>
    <row r="403" spans="1:14" x14ac:dyDescent="0.55000000000000004">
      <c r="A403" s="3">
        <v>397</v>
      </c>
      <c r="B403" s="19">
        <v>397</v>
      </c>
      <c r="C403" s="3"/>
      <c r="D403" s="58"/>
      <c r="E403" s="58"/>
      <c r="F403" s="12"/>
      <c r="G403" s="12"/>
      <c r="H403" s="12"/>
      <c r="I403" s="12"/>
      <c r="J403" s="3"/>
      <c r="K403" s="5">
        <v>4</v>
      </c>
      <c r="L403" s="3"/>
      <c r="M403" s="23"/>
      <c r="N403" s="57"/>
    </row>
    <row r="404" spans="1:14" x14ac:dyDescent="0.55000000000000004">
      <c r="A404" s="3">
        <v>398</v>
      </c>
      <c r="B404" s="19">
        <v>398</v>
      </c>
      <c r="C404" s="3"/>
      <c r="D404" s="58"/>
      <c r="E404" s="58"/>
      <c r="F404" s="12"/>
      <c r="G404" s="12"/>
      <c r="H404" s="12"/>
      <c r="I404" s="12"/>
      <c r="J404" s="3"/>
      <c r="K404" s="5">
        <v>4</v>
      </c>
      <c r="L404" s="3"/>
      <c r="M404" s="23"/>
      <c r="N404" s="57"/>
    </row>
    <row r="405" spans="1:14" x14ac:dyDescent="0.55000000000000004">
      <c r="A405" s="3">
        <v>399</v>
      </c>
      <c r="B405" s="19">
        <v>399</v>
      </c>
      <c r="C405" s="3"/>
      <c r="D405" s="58"/>
      <c r="E405" s="58"/>
      <c r="F405" s="12"/>
      <c r="G405" s="12"/>
      <c r="H405" s="12"/>
      <c r="I405" s="12"/>
      <c r="J405" s="3"/>
      <c r="K405" s="5">
        <v>4</v>
      </c>
      <c r="L405" s="3"/>
      <c r="M405" s="23"/>
      <c r="N405" s="57"/>
    </row>
    <row r="406" spans="1:14" x14ac:dyDescent="0.55000000000000004">
      <c r="A406" s="3">
        <v>400</v>
      </c>
      <c r="B406" s="19">
        <v>400</v>
      </c>
      <c r="C406" s="3"/>
      <c r="D406" s="58"/>
      <c r="E406" s="58"/>
      <c r="F406" s="12"/>
      <c r="G406" s="12"/>
      <c r="H406" s="12"/>
      <c r="I406" s="12"/>
      <c r="J406" s="3"/>
      <c r="K406" s="5">
        <v>4</v>
      </c>
      <c r="L406" s="3"/>
      <c r="M406" s="23"/>
      <c r="N406" s="57"/>
    </row>
    <row r="407" spans="1:14" x14ac:dyDescent="0.55000000000000004">
      <c r="A407" s="3">
        <v>401</v>
      </c>
      <c r="B407" s="19">
        <v>401</v>
      </c>
      <c r="C407" s="3"/>
      <c r="D407" s="58"/>
      <c r="E407" s="58"/>
      <c r="F407" s="12"/>
      <c r="G407" s="12"/>
      <c r="H407" s="12"/>
      <c r="I407" s="12"/>
      <c r="J407" s="3"/>
      <c r="K407" s="5">
        <v>4</v>
      </c>
      <c r="L407" s="3"/>
      <c r="M407" s="23"/>
      <c r="N407" s="57"/>
    </row>
    <row r="408" spans="1:14" x14ac:dyDescent="0.55000000000000004">
      <c r="A408" s="3">
        <v>402</v>
      </c>
      <c r="B408" s="19">
        <v>402</v>
      </c>
      <c r="C408" s="3"/>
      <c r="D408" s="58"/>
      <c r="E408" s="58"/>
      <c r="F408" s="12"/>
      <c r="G408" s="12"/>
      <c r="H408" s="12"/>
      <c r="I408" s="12"/>
      <c r="J408" s="3"/>
      <c r="K408" s="5">
        <v>4</v>
      </c>
      <c r="L408" s="3"/>
      <c r="M408" s="23"/>
      <c r="N408" s="57"/>
    </row>
    <row r="409" spans="1:14" x14ac:dyDescent="0.55000000000000004">
      <c r="A409" s="3">
        <v>403</v>
      </c>
      <c r="B409" s="19">
        <v>403</v>
      </c>
      <c r="C409" s="3"/>
      <c r="D409" s="58"/>
      <c r="E409" s="58"/>
      <c r="F409" s="12"/>
      <c r="G409" s="12"/>
      <c r="H409" s="12"/>
      <c r="I409" s="12"/>
      <c r="J409" s="3"/>
      <c r="K409" s="5">
        <v>4</v>
      </c>
      <c r="L409" s="3"/>
      <c r="M409" s="23"/>
      <c r="N409" s="57"/>
    </row>
    <row r="410" spans="1:14" x14ac:dyDescent="0.55000000000000004">
      <c r="A410" s="3">
        <v>404</v>
      </c>
      <c r="B410" s="19">
        <v>404</v>
      </c>
      <c r="C410" s="3"/>
      <c r="D410" s="58"/>
      <c r="E410" s="58"/>
      <c r="F410" s="12"/>
      <c r="G410" s="12"/>
      <c r="H410" s="12"/>
      <c r="I410" s="12"/>
      <c r="J410" s="3"/>
      <c r="K410" s="5">
        <v>4</v>
      </c>
      <c r="L410" s="3"/>
      <c r="M410" s="23"/>
      <c r="N410" s="57"/>
    </row>
    <row r="411" spans="1:14" x14ac:dyDescent="0.55000000000000004">
      <c r="A411" s="3">
        <v>405</v>
      </c>
      <c r="B411" s="19">
        <v>405</v>
      </c>
      <c r="C411" s="3"/>
      <c r="D411" s="58"/>
      <c r="E411" s="58"/>
      <c r="F411" s="12"/>
      <c r="G411" s="12"/>
      <c r="H411" s="12"/>
      <c r="I411" s="12"/>
      <c r="J411" s="3"/>
      <c r="K411" s="5">
        <v>4</v>
      </c>
      <c r="L411" s="3"/>
      <c r="M411" s="23"/>
      <c r="N411" s="57"/>
    </row>
    <row r="412" spans="1:14" x14ac:dyDescent="0.55000000000000004">
      <c r="A412" s="3">
        <v>406</v>
      </c>
      <c r="B412" s="19">
        <v>406</v>
      </c>
      <c r="C412" s="3"/>
      <c r="D412" s="58"/>
      <c r="E412" s="58"/>
      <c r="F412" s="12"/>
      <c r="G412" s="12"/>
      <c r="H412" s="12"/>
      <c r="I412" s="12"/>
      <c r="J412" s="3"/>
      <c r="K412" s="5">
        <v>4</v>
      </c>
      <c r="L412" s="3"/>
      <c r="M412" s="23"/>
      <c r="N412" s="57"/>
    </row>
    <row r="413" spans="1:14" x14ac:dyDescent="0.55000000000000004">
      <c r="A413" s="3">
        <v>407</v>
      </c>
      <c r="B413" s="19">
        <v>407</v>
      </c>
      <c r="C413" s="3"/>
      <c r="D413" s="58"/>
      <c r="E413" s="58"/>
      <c r="F413" s="12"/>
      <c r="G413" s="12"/>
      <c r="H413" s="12"/>
      <c r="I413" s="12"/>
      <c r="J413" s="3"/>
      <c r="K413" s="5">
        <v>4</v>
      </c>
      <c r="L413" s="3"/>
      <c r="M413" s="23"/>
      <c r="N413" s="57"/>
    </row>
    <row r="414" spans="1:14" x14ac:dyDescent="0.55000000000000004">
      <c r="A414" s="3">
        <v>408</v>
      </c>
      <c r="B414" s="19">
        <v>408</v>
      </c>
      <c r="C414" s="3"/>
      <c r="D414" s="58"/>
      <c r="E414" s="58"/>
      <c r="F414" s="12"/>
      <c r="G414" s="12"/>
      <c r="H414" s="12"/>
      <c r="I414" s="12"/>
      <c r="J414" s="3"/>
      <c r="K414" s="5">
        <v>4</v>
      </c>
      <c r="L414" s="3"/>
      <c r="M414" s="23"/>
      <c r="N414" s="57"/>
    </row>
    <row r="415" spans="1:14" x14ac:dyDescent="0.55000000000000004">
      <c r="A415" s="3">
        <v>409</v>
      </c>
      <c r="B415" s="19">
        <v>409</v>
      </c>
      <c r="C415" s="3"/>
      <c r="D415" s="58"/>
      <c r="E415" s="58"/>
      <c r="F415" s="12"/>
      <c r="G415" s="12"/>
      <c r="H415" s="12"/>
      <c r="I415" s="12"/>
      <c r="J415" s="3"/>
      <c r="K415" s="5">
        <v>4</v>
      </c>
      <c r="L415" s="3"/>
      <c r="M415" s="23"/>
      <c r="N415" s="57"/>
    </row>
    <row r="416" spans="1:14" x14ac:dyDescent="0.55000000000000004">
      <c r="A416" s="3">
        <v>410</v>
      </c>
      <c r="B416" s="19">
        <v>410</v>
      </c>
      <c r="C416" s="3"/>
      <c r="D416" s="58"/>
      <c r="E416" s="58"/>
      <c r="F416" s="12"/>
      <c r="G416" s="12"/>
      <c r="H416" s="12"/>
      <c r="I416" s="12"/>
      <c r="J416" s="3"/>
      <c r="K416" s="5">
        <v>4</v>
      </c>
      <c r="L416" s="3"/>
      <c r="M416" s="23"/>
      <c r="N416" s="57"/>
    </row>
    <row r="417" spans="1:14" x14ac:dyDescent="0.55000000000000004">
      <c r="A417" s="3">
        <v>411</v>
      </c>
      <c r="B417" s="19">
        <v>411</v>
      </c>
      <c r="C417" s="3"/>
      <c r="D417" s="58"/>
      <c r="E417" s="58"/>
      <c r="F417" s="12"/>
      <c r="G417" s="12"/>
      <c r="H417" s="12"/>
      <c r="I417" s="12"/>
      <c r="J417" s="3"/>
      <c r="K417" s="5">
        <v>4</v>
      </c>
      <c r="L417" s="3"/>
      <c r="M417" s="23"/>
      <c r="N417" s="57"/>
    </row>
    <row r="418" spans="1:14" x14ac:dyDescent="0.55000000000000004">
      <c r="A418" s="3">
        <v>412</v>
      </c>
      <c r="B418" s="19">
        <v>412</v>
      </c>
      <c r="C418" s="3"/>
      <c r="D418" s="58"/>
      <c r="E418" s="58"/>
      <c r="F418" s="12"/>
      <c r="G418" s="12"/>
      <c r="H418" s="12"/>
      <c r="I418" s="12"/>
      <c r="J418" s="3"/>
      <c r="K418" s="5">
        <v>4</v>
      </c>
      <c r="L418" s="3"/>
      <c r="M418" s="23"/>
      <c r="N418" s="57"/>
    </row>
    <row r="419" spans="1:14" x14ac:dyDescent="0.55000000000000004">
      <c r="A419" s="3">
        <v>413</v>
      </c>
      <c r="B419" s="19">
        <v>413</v>
      </c>
      <c r="C419" s="3"/>
      <c r="D419" s="58"/>
      <c r="E419" s="58"/>
      <c r="F419" s="12"/>
      <c r="G419" s="12"/>
      <c r="H419" s="12"/>
      <c r="I419" s="12"/>
      <c r="J419" s="3"/>
      <c r="K419" s="5">
        <v>4</v>
      </c>
      <c r="L419" s="3"/>
      <c r="M419" s="23"/>
      <c r="N419" s="57"/>
    </row>
    <row r="420" spans="1:14" x14ac:dyDescent="0.55000000000000004">
      <c r="A420" s="3">
        <v>414</v>
      </c>
      <c r="B420" s="19">
        <v>414</v>
      </c>
      <c r="C420" s="3"/>
      <c r="D420" s="58"/>
      <c r="E420" s="58"/>
      <c r="F420" s="12"/>
      <c r="G420" s="12"/>
      <c r="H420" s="12"/>
      <c r="I420" s="12"/>
      <c r="J420" s="3"/>
      <c r="K420" s="5">
        <v>4</v>
      </c>
      <c r="L420" s="3"/>
      <c r="M420" s="23"/>
      <c r="N420" s="57"/>
    </row>
    <row r="421" spans="1:14" x14ac:dyDescent="0.55000000000000004">
      <c r="A421" s="3">
        <v>415</v>
      </c>
      <c r="B421" s="19">
        <v>415</v>
      </c>
      <c r="C421" s="3"/>
      <c r="D421" s="58"/>
      <c r="E421" s="58"/>
      <c r="F421" s="12"/>
      <c r="G421" s="12"/>
      <c r="H421" s="12"/>
      <c r="I421" s="12"/>
      <c r="J421" s="3"/>
      <c r="K421" s="5">
        <v>4</v>
      </c>
      <c r="L421" s="3"/>
      <c r="M421" s="23"/>
      <c r="N421" s="57"/>
    </row>
    <row r="422" spans="1:14" x14ac:dyDescent="0.55000000000000004">
      <c r="A422" s="3">
        <v>416</v>
      </c>
      <c r="B422" s="19">
        <v>416</v>
      </c>
      <c r="C422" s="3"/>
      <c r="D422" s="58"/>
      <c r="E422" s="58"/>
      <c r="F422" s="12"/>
      <c r="G422" s="12"/>
      <c r="H422" s="12"/>
      <c r="I422" s="12"/>
      <c r="J422" s="3"/>
      <c r="K422" s="5">
        <v>4</v>
      </c>
      <c r="L422" s="3"/>
      <c r="M422" s="23"/>
      <c r="N422" s="57"/>
    </row>
    <row r="423" spans="1:14" x14ac:dyDescent="0.55000000000000004">
      <c r="A423" s="3">
        <v>417</v>
      </c>
      <c r="B423" s="19">
        <v>417</v>
      </c>
      <c r="C423" s="3"/>
      <c r="D423" s="58"/>
      <c r="E423" s="58"/>
      <c r="F423" s="12"/>
      <c r="G423" s="12"/>
      <c r="H423" s="12"/>
      <c r="I423" s="12"/>
      <c r="J423" s="3"/>
      <c r="K423" s="5">
        <v>4</v>
      </c>
      <c r="L423" s="3"/>
      <c r="M423" s="23"/>
      <c r="N423" s="57"/>
    </row>
    <row r="424" spans="1:14" x14ac:dyDescent="0.55000000000000004">
      <c r="A424" s="3">
        <v>418</v>
      </c>
      <c r="B424" s="19">
        <v>418</v>
      </c>
      <c r="C424" s="3"/>
      <c r="D424" s="58"/>
      <c r="E424" s="58"/>
      <c r="F424" s="12"/>
      <c r="G424" s="12"/>
      <c r="H424" s="12"/>
      <c r="I424" s="12"/>
      <c r="J424" s="3"/>
      <c r="K424" s="5">
        <v>4</v>
      </c>
      <c r="L424" s="3"/>
      <c r="M424" s="23"/>
      <c r="N424" s="57"/>
    </row>
    <row r="425" spans="1:14" x14ac:dyDescent="0.55000000000000004">
      <c r="A425" s="3">
        <v>419</v>
      </c>
      <c r="B425" s="19">
        <v>419</v>
      </c>
      <c r="C425" s="3"/>
      <c r="D425" s="58"/>
      <c r="E425" s="58"/>
      <c r="F425" s="12"/>
      <c r="G425" s="12"/>
      <c r="H425" s="12"/>
      <c r="I425" s="12"/>
      <c r="J425" s="3"/>
      <c r="K425" s="5">
        <v>4</v>
      </c>
      <c r="L425" s="3"/>
      <c r="M425" s="23"/>
      <c r="N425" s="57"/>
    </row>
    <row r="426" spans="1:14" x14ac:dyDescent="0.55000000000000004">
      <c r="A426" s="3">
        <v>420</v>
      </c>
      <c r="B426" s="19">
        <v>420</v>
      </c>
      <c r="C426" s="3"/>
      <c r="D426" s="58"/>
      <c r="E426" s="58"/>
      <c r="F426" s="12"/>
      <c r="G426" s="12"/>
      <c r="H426" s="12"/>
      <c r="I426" s="12"/>
      <c r="J426" s="3"/>
      <c r="K426" s="5">
        <v>4</v>
      </c>
      <c r="L426" s="3"/>
      <c r="M426" s="23"/>
      <c r="N426" s="57"/>
    </row>
    <row r="427" spans="1:14" x14ac:dyDescent="0.55000000000000004">
      <c r="A427" s="3">
        <v>421</v>
      </c>
      <c r="B427" s="19">
        <v>421</v>
      </c>
      <c r="C427" s="3"/>
      <c r="D427" s="58"/>
      <c r="E427" s="58"/>
      <c r="F427" s="12"/>
      <c r="G427" s="12"/>
      <c r="H427" s="12"/>
      <c r="I427" s="12"/>
      <c r="J427" s="3"/>
      <c r="K427" s="5">
        <v>4</v>
      </c>
      <c r="L427" s="3"/>
      <c r="M427" s="23"/>
      <c r="N427" s="57"/>
    </row>
    <row r="428" spans="1:14" x14ac:dyDescent="0.55000000000000004">
      <c r="A428" s="3">
        <v>422</v>
      </c>
      <c r="B428" s="19">
        <v>422</v>
      </c>
      <c r="C428" s="3"/>
      <c r="D428" s="58"/>
      <c r="E428" s="58"/>
      <c r="F428" s="12"/>
      <c r="G428" s="12"/>
      <c r="H428" s="12"/>
      <c r="I428" s="12"/>
      <c r="J428" s="3"/>
      <c r="K428" s="5">
        <v>4</v>
      </c>
      <c r="L428" s="3"/>
      <c r="M428" s="23"/>
      <c r="N428" s="57"/>
    </row>
    <row r="429" spans="1:14" x14ac:dyDescent="0.55000000000000004">
      <c r="A429" s="3">
        <v>423</v>
      </c>
      <c r="B429" s="19">
        <v>423</v>
      </c>
      <c r="C429" s="3"/>
      <c r="D429" s="58"/>
      <c r="E429" s="58"/>
      <c r="F429" s="12"/>
      <c r="G429" s="12"/>
      <c r="H429" s="12"/>
      <c r="I429" s="12"/>
      <c r="J429" s="3"/>
      <c r="K429" s="5">
        <v>4</v>
      </c>
      <c r="L429" s="3"/>
      <c r="M429" s="23"/>
      <c r="N429" s="57"/>
    </row>
    <row r="430" spans="1:14" x14ac:dyDescent="0.55000000000000004">
      <c r="A430" s="3">
        <v>424</v>
      </c>
      <c r="B430" s="19">
        <v>424</v>
      </c>
      <c r="C430" s="3"/>
      <c r="D430" s="58"/>
      <c r="E430" s="58"/>
      <c r="F430" s="12"/>
      <c r="G430" s="12"/>
      <c r="H430" s="12"/>
      <c r="I430" s="12"/>
      <c r="J430" s="3"/>
      <c r="K430" s="5">
        <v>4</v>
      </c>
      <c r="L430" s="3"/>
      <c r="M430" s="23"/>
      <c r="N430" s="57"/>
    </row>
    <row r="431" spans="1:14" x14ac:dyDescent="0.55000000000000004">
      <c r="A431" s="3">
        <v>425</v>
      </c>
      <c r="B431" s="19">
        <v>425</v>
      </c>
      <c r="C431" s="3"/>
      <c r="D431" s="58"/>
      <c r="E431" s="58"/>
      <c r="F431" s="12"/>
      <c r="G431" s="12"/>
      <c r="H431" s="12"/>
      <c r="I431" s="12"/>
      <c r="J431" s="3"/>
      <c r="K431" s="5">
        <v>4</v>
      </c>
      <c r="L431" s="3"/>
      <c r="M431" s="23"/>
      <c r="N431" s="57"/>
    </row>
    <row r="432" spans="1:14" x14ac:dyDescent="0.55000000000000004">
      <c r="A432" s="3">
        <v>426</v>
      </c>
      <c r="B432" s="19">
        <v>426</v>
      </c>
      <c r="C432" s="3"/>
      <c r="D432" s="58"/>
      <c r="E432" s="58"/>
      <c r="F432" s="12"/>
      <c r="G432" s="12"/>
      <c r="H432" s="12"/>
      <c r="I432" s="12"/>
      <c r="J432" s="3"/>
      <c r="K432" s="5">
        <v>4</v>
      </c>
      <c r="L432" s="3"/>
      <c r="M432" s="23"/>
      <c r="N432" s="57"/>
    </row>
    <row r="433" spans="1:14" x14ac:dyDescent="0.55000000000000004">
      <c r="A433" s="3">
        <v>427</v>
      </c>
      <c r="B433" s="19">
        <v>427</v>
      </c>
      <c r="C433" s="3"/>
      <c r="D433" s="58"/>
      <c r="E433" s="58"/>
      <c r="F433" s="12"/>
      <c r="G433" s="12"/>
      <c r="H433" s="12"/>
      <c r="I433" s="12"/>
      <c r="J433" s="3"/>
      <c r="K433" s="5">
        <v>4</v>
      </c>
      <c r="L433" s="3"/>
      <c r="M433" s="23"/>
      <c r="N433" s="57"/>
    </row>
    <row r="434" spans="1:14" x14ac:dyDescent="0.55000000000000004">
      <c r="A434" s="3">
        <v>428</v>
      </c>
      <c r="B434" s="19">
        <v>428</v>
      </c>
      <c r="C434" s="3"/>
      <c r="D434" s="58"/>
      <c r="E434" s="58"/>
      <c r="F434" s="12"/>
      <c r="G434" s="12"/>
      <c r="H434" s="12"/>
      <c r="I434" s="12"/>
      <c r="J434" s="3"/>
      <c r="K434" s="5">
        <v>4</v>
      </c>
      <c r="L434" s="3"/>
      <c r="M434" s="23"/>
      <c r="N434" s="57"/>
    </row>
    <row r="435" spans="1:14" x14ac:dyDescent="0.55000000000000004">
      <c r="A435" s="3">
        <v>429</v>
      </c>
      <c r="B435" s="19">
        <v>429</v>
      </c>
      <c r="C435" s="3"/>
      <c r="D435" s="58"/>
      <c r="E435" s="58"/>
      <c r="F435" s="12"/>
      <c r="G435" s="12"/>
      <c r="H435" s="12"/>
      <c r="I435" s="12"/>
      <c r="J435" s="3"/>
      <c r="K435" s="5">
        <v>4</v>
      </c>
      <c r="L435" s="3"/>
      <c r="M435" s="23"/>
      <c r="N435" s="57"/>
    </row>
    <row r="436" spans="1:14" x14ac:dyDescent="0.55000000000000004">
      <c r="A436" s="3">
        <v>430</v>
      </c>
      <c r="B436" s="19">
        <v>430</v>
      </c>
      <c r="C436" s="3"/>
      <c r="D436" s="58"/>
      <c r="E436" s="58"/>
      <c r="F436" s="12"/>
      <c r="G436" s="12"/>
      <c r="H436" s="12"/>
      <c r="I436" s="12"/>
      <c r="J436" s="3"/>
      <c r="K436" s="5">
        <v>4</v>
      </c>
      <c r="L436" s="3"/>
      <c r="M436" s="23"/>
      <c r="N436" s="57"/>
    </row>
    <row r="437" spans="1:14" x14ac:dyDescent="0.55000000000000004">
      <c r="A437" s="3">
        <v>431</v>
      </c>
      <c r="B437" s="19">
        <v>431</v>
      </c>
      <c r="C437" s="3"/>
      <c r="D437" s="58"/>
      <c r="E437" s="58"/>
      <c r="F437" s="12"/>
      <c r="G437" s="12"/>
      <c r="H437" s="12"/>
      <c r="I437" s="12"/>
      <c r="J437" s="3"/>
      <c r="K437" s="5">
        <v>4</v>
      </c>
      <c r="L437" s="3"/>
      <c r="M437" s="23"/>
      <c r="N437" s="57"/>
    </row>
    <row r="438" spans="1:14" x14ac:dyDescent="0.55000000000000004">
      <c r="A438" s="3">
        <v>432</v>
      </c>
      <c r="B438" s="19">
        <v>432</v>
      </c>
      <c r="C438" s="3"/>
      <c r="D438" s="58"/>
      <c r="E438" s="58"/>
      <c r="F438" s="12"/>
      <c r="G438" s="12"/>
      <c r="H438" s="12"/>
      <c r="I438" s="12"/>
      <c r="J438" s="3"/>
      <c r="K438" s="5">
        <v>4</v>
      </c>
      <c r="L438" s="3"/>
      <c r="M438" s="23"/>
      <c r="N438" s="57"/>
    </row>
    <row r="439" spans="1:14" x14ac:dyDescent="0.55000000000000004">
      <c r="A439" s="3">
        <v>433</v>
      </c>
      <c r="B439" s="19">
        <v>433</v>
      </c>
      <c r="C439" s="3"/>
      <c r="D439" s="58"/>
      <c r="E439" s="58"/>
      <c r="F439" s="12"/>
      <c r="G439" s="12"/>
      <c r="H439" s="12"/>
      <c r="I439" s="12"/>
      <c r="J439" s="3"/>
      <c r="K439" s="5">
        <v>4</v>
      </c>
      <c r="L439" s="3"/>
      <c r="M439" s="23"/>
      <c r="N439" s="57"/>
    </row>
    <row r="440" spans="1:14" x14ac:dyDescent="0.55000000000000004">
      <c r="A440" s="3">
        <v>434</v>
      </c>
      <c r="B440" s="19">
        <v>434</v>
      </c>
      <c r="C440" s="3"/>
      <c r="D440" s="58"/>
      <c r="E440" s="58"/>
      <c r="F440" s="12"/>
      <c r="G440" s="12"/>
      <c r="H440" s="12"/>
      <c r="I440" s="12"/>
      <c r="J440" s="3"/>
      <c r="K440" s="5">
        <v>4</v>
      </c>
      <c r="L440" s="3"/>
      <c r="M440" s="23"/>
      <c r="N440" s="57"/>
    </row>
    <row r="441" spans="1:14" x14ac:dyDescent="0.55000000000000004">
      <c r="A441" s="3">
        <v>435</v>
      </c>
      <c r="B441" s="19">
        <v>435</v>
      </c>
      <c r="C441" s="3"/>
      <c r="D441" s="58"/>
      <c r="E441" s="58"/>
      <c r="F441" s="12"/>
      <c r="G441" s="12"/>
      <c r="H441" s="12"/>
      <c r="I441" s="12"/>
      <c r="J441" s="3"/>
      <c r="K441" s="5">
        <v>4</v>
      </c>
      <c r="L441" s="3"/>
      <c r="M441" s="23"/>
      <c r="N441" s="57"/>
    </row>
    <row r="442" spans="1:14" x14ac:dyDescent="0.55000000000000004">
      <c r="A442" s="3">
        <v>436</v>
      </c>
      <c r="B442" s="19">
        <v>436</v>
      </c>
      <c r="C442" s="3"/>
      <c r="D442" s="58"/>
      <c r="E442" s="58"/>
      <c r="F442" s="12"/>
      <c r="G442" s="12"/>
      <c r="H442" s="12"/>
      <c r="I442" s="12"/>
      <c r="J442" s="3"/>
      <c r="K442" s="5">
        <v>4</v>
      </c>
      <c r="L442" s="3"/>
      <c r="M442" s="23"/>
      <c r="N442" s="57"/>
    </row>
    <row r="443" spans="1:14" x14ac:dyDescent="0.55000000000000004">
      <c r="A443" s="3">
        <v>437</v>
      </c>
      <c r="B443" s="19">
        <v>437</v>
      </c>
      <c r="C443" s="3"/>
      <c r="D443" s="58"/>
      <c r="E443" s="58"/>
      <c r="F443" s="12"/>
      <c r="G443" s="12"/>
      <c r="H443" s="12"/>
      <c r="I443" s="12"/>
      <c r="J443" s="3"/>
      <c r="K443" s="5">
        <v>4</v>
      </c>
      <c r="L443" s="3"/>
      <c r="M443" s="23"/>
      <c r="N443" s="57"/>
    </row>
    <row r="444" spans="1:14" x14ac:dyDescent="0.55000000000000004">
      <c r="A444" s="3">
        <v>438</v>
      </c>
      <c r="B444" s="19">
        <v>438</v>
      </c>
      <c r="C444" s="3"/>
      <c r="D444" s="58"/>
      <c r="E444" s="58"/>
      <c r="F444" s="12"/>
      <c r="G444" s="12"/>
      <c r="H444" s="12"/>
      <c r="I444" s="12"/>
      <c r="J444" s="3"/>
      <c r="K444" s="5">
        <v>4</v>
      </c>
      <c r="L444" s="3"/>
      <c r="M444" s="23"/>
      <c r="N444" s="57"/>
    </row>
    <row r="445" spans="1:14" x14ac:dyDescent="0.55000000000000004">
      <c r="A445" s="3">
        <v>439</v>
      </c>
      <c r="B445" s="19">
        <v>439</v>
      </c>
      <c r="C445" s="3"/>
      <c r="D445" s="58"/>
      <c r="E445" s="58"/>
      <c r="F445" s="12"/>
      <c r="G445" s="12"/>
      <c r="H445" s="12"/>
      <c r="I445" s="12"/>
      <c r="J445" s="3"/>
      <c r="K445" s="5">
        <v>4</v>
      </c>
      <c r="L445" s="3"/>
      <c r="M445" s="23"/>
      <c r="N445" s="57"/>
    </row>
    <row r="446" spans="1:14" x14ac:dyDescent="0.55000000000000004">
      <c r="A446" s="3">
        <v>440</v>
      </c>
      <c r="B446" s="19">
        <v>440</v>
      </c>
      <c r="C446" s="3"/>
      <c r="D446" s="58"/>
      <c r="E446" s="58"/>
      <c r="F446" s="12"/>
      <c r="G446" s="12"/>
      <c r="H446" s="12"/>
      <c r="I446" s="12"/>
      <c r="J446" s="3"/>
      <c r="K446" s="5">
        <v>4</v>
      </c>
      <c r="L446" s="3"/>
      <c r="M446" s="23"/>
      <c r="N446" s="57"/>
    </row>
    <row r="447" spans="1:14" x14ac:dyDescent="0.55000000000000004">
      <c r="A447" s="3">
        <v>441</v>
      </c>
      <c r="B447" s="19">
        <v>441</v>
      </c>
      <c r="C447" s="3"/>
      <c r="D447" s="58"/>
      <c r="E447" s="58"/>
      <c r="F447" s="12"/>
      <c r="G447" s="12"/>
      <c r="H447" s="12"/>
      <c r="I447" s="12"/>
      <c r="J447" s="3"/>
      <c r="K447" s="5">
        <v>4</v>
      </c>
      <c r="L447" s="3"/>
      <c r="M447" s="23"/>
      <c r="N447" s="57"/>
    </row>
    <row r="448" spans="1:14" x14ac:dyDescent="0.55000000000000004">
      <c r="A448" s="3">
        <v>442</v>
      </c>
      <c r="B448" s="19">
        <v>442</v>
      </c>
      <c r="C448" s="3"/>
      <c r="D448" s="58"/>
      <c r="E448" s="58"/>
      <c r="F448" s="12"/>
      <c r="G448" s="12"/>
      <c r="H448" s="12"/>
      <c r="I448" s="12"/>
      <c r="J448" s="3"/>
      <c r="K448" s="5">
        <v>4</v>
      </c>
      <c r="L448" s="3"/>
      <c r="M448" s="23"/>
      <c r="N448" s="57"/>
    </row>
    <row r="449" spans="1:14" x14ac:dyDescent="0.55000000000000004">
      <c r="A449" s="3">
        <v>443</v>
      </c>
      <c r="B449" s="19">
        <v>443</v>
      </c>
      <c r="C449" s="3"/>
      <c r="D449" s="58"/>
      <c r="E449" s="58"/>
      <c r="F449" s="12"/>
      <c r="G449" s="12"/>
      <c r="H449" s="12"/>
      <c r="I449" s="12"/>
      <c r="J449" s="3"/>
      <c r="K449" s="5">
        <v>4</v>
      </c>
      <c r="L449" s="3"/>
      <c r="M449" s="23"/>
      <c r="N449" s="57"/>
    </row>
    <row r="450" spans="1:14" x14ac:dyDescent="0.55000000000000004">
      <c r="A450" s="3">
        <v>444</v>
      </c>
      <c r="B450" s="19">
        <v>444</v>
      </c>
      <c r="C450" s="3"/>
      <c r="D450" s="58"/>
      <c r="E450" s="58"/>
      <c r="F450" s="12"/>
      <c r="G450" s="12"/>
      <c r="H450" s="12"/>
      <c r="I450" s="12"/>
      <c r="J450" s="3"/>
      <c r="K450" s="5">
        <v>4</v>
      </c>
      <c r="L450" s="3"/>
      <c r="M450" s="23"/>
      <c r="N450" s="57"/>
    </row>
    <row r="451" spans="1:14" x14ac:dyDescent="0.55000000000000004">
      <c r="A451" s="3">
        <v>445</v>
      </c>
      <c r="B451" s="19">
        <v>445</v>
      </c>
      <c r="C451" s="3"/>
      <c r="D451" s="58"/>
      <c r="E451" s="58"/>
      <c r="F451" s="12"/>
      <c r="G451" s="12"/>
      <c r="H451" s="12"/>
      <c r="I451" s="12"/>
      <c r="J451" s="3"/>
      <c r="K451" s="5">
        <v>4</v>
      </c>
      <c r="L451" s="3"/>
      <c r="M451" s="23"/>
      <c r="N451" s="57"/>
    </row>
    <row r="452" spans="1:14" x14ac:dyDescent="0.55000000000000004">
      <c r="A452" s="3">
        <v>446</v>
      </c>
      <c r="B452" s="19">
        <v>446</v>
      </c>
      <c r="C452" s="3"/>
      <c r="D452" s="58"/>
      <c r="E452" s="58"/>
      <c r="F452" s="12"/>
      <c r="G452" s="12"/>
      <c r="H452" s="12"/>
      <c r="I452" s="12"/>
      <c r="J452" s="3"/>
      <c r="K452" s="5">
        <v>4</v>
      </c>
      <c r="L452" s="3"/>
      <c r="M452" s="23"/>
      <c r="N452" s="57"/>
    </row>
    <row r="453" spans="1:14" x14ac:dyDescent="0.55000000000000004">
      <c r="A453" s="3">
        <v>447</v>
      </c>
      <c r="B453" s="19">
        <v>447</v>
      </c>
      <c r="C453" s="3"/>
      <c r="D453" s="58"/>
      <c r="E453" s="58"/>
      <c r="F453" s="12"/>
      <c r="G453" s="12"/>
      <c r="H453" s="12"/>
      <c r="I453" s="12"/>
      <c r="J453" s="3"/>
      <c r="K453" s="5">
        <v>4</v>
      </c>
      <c r="L453" s="3"/>
      <c r="M453" s="23"/>
      <c r="N453" s="57"/>
    </row>
    <row r="454" spans="1:14" x14ac:dyDescent="0.55000000000000004">
      <c r="A454" s="3">
        <v>448</v>
      </c>
      <c r="B454" s="19">
        <v>448</v>
      </c>
      <c r="C454" s="3"/>
      <c r="D454" s="58"/>
      <c r="E454" s="58"/>
      <c r="F454" s="12"/>
      <c r="G454" s="12"/>
      <c r="H454" s="12"/>
      <c r="I454" s="12"/>
      <c r="J454" s="3"/>
      <c r="K454" s="5">
        <v>4</v>
      </c>
      <c r="L454" s="3"/>
      <c r="M454" s="23"/>
      <c r="N454" s="57"/>
    </row>
    <row r="455" spans="1:14" x14ac:dyDescent="0.55000000000000004">
      <c r="A455" s="3">
        <v>449</v>
      </c>
      <c r="B455" s="19">
        <v>449</v>
      </c>
      <c r="C455" s="3"/>
      <c r="D455" s="58"/>
      <c r="E455" s="58"/>
      <c r="F455" s="12"/>
      <c r="G455" s="12"/>
      <c r="H455" s="12"/>
      <c r="I455" s="12"/>
      <c r="J455" s="3"/>
      <c r="K455" s="5">
        <v>4</v>
      </c>
      <c r="L455" s="3"/>
      <c r="M455" s="23"/>
      <c r="N455" s="57"/>
    </row>
    <row r="456" spans="1:14" x14ac:dyDescent="0.55000000000000004">
      <c r="A456" s="3">
        <v>450</v>
      </c>
      <c r="B456" s="19">
        <v>450</v>
      </c>
      <c r="C456" s="3"/>
      <c r="D456" s="58"/>
      <c r="E456" s="58"/>
      <c r="F456" s="12"/>
      <c r="G456" s="12"/>
      <c r="H456" s="12"/>
      <c r="I456" s="12"/>
      <c r="J456" s="3"/>
      <c r="K456" s="5">
        <v>4</v>
      </c>
      <c r="L456" s="3"/>
      <c r="M456" s="23"/>
      <c r="N456" s="57"/>
    </row>
    <row r="457" spans="1:14" x14ac:dyDescent="0.55000000000000004">
      <c r="A457" s="3">
        <v>451</v>
      </c>
      <c r="B457" s="19">
        <v>451</v>
      </c>
      <c r="C457" s="3"/>
      <c r="D457" s="58"/>
      <c r="E457" s="58"/>
      <c r="F457" s="12"/>
      <c r="G457" s="12"/>
      <c r="H457" s="12"/>
      <c r="I457" s="12"/>
      <c r="J457" s="3"/>
      <c r="K457" s="5">
        <v>4</v>
      </c>
      <c r="L457" s="3"/>
      <c r="M457" s="23"/>
      <c r="N457" s="57"/>
    </row>
    <row r="458" spans="1:14" x14ac:dyDescent="0.55000000000000004">
      <c r="A458" s="3">
        <v>452</v>
      </c>
      <c r="B458" s="19">
        <v>452</v>
      </c>
      <c r="C458" s="3"/>
      <c r="D458" s="58"/>
      <c r="E458" s="58"/>
      <c r="F458" s="12"/>
      <c r="G458" s="12"/>
      <c r="H458" s="12"/>
      <c r="I458" s="12"/>
      <c r="J458" s="3"/>
      <c r="K458" s="5">
        <v>4</v>
      </c>
      <c r="L458" s="3"/>
      <c r="M458" s="23"/>
      <c r="N458" s="57"/>
    </row>
    <row r="459" spans="1:14" x14ac:dyDescent="0.55000000000000004">
      <c r="A459" s="3">
        <v>453</v>
      </c>
      <c r="B459" s="19">
        <v>453</v>
      </c>
      <c r="C459" s="3"/>
      <c r="D459" s="58"/>
      <c r="E459" s="58"/>
      <c r="F459" s="12"/>
      <c r="G459" s="12"/>
      <c r="H459" s="12"/>
      <c r="I459" s="12"/>
      <c r="J459" s="3"/>
      <c r="K459" s="5">
        <v>4</v>
      </c>
      <c r="L459" s="3"/>
      <c r="M459" s="23"/>
      <c r="N459" s="57"/>
    </row>
    <row r="460" spans="1:14" x14ac:dyDescent="0.55000000000000004">
      <c r="A460" s="3">
        <v>454</v>
      </c>
      <c r="B460" s="19">
        <v>454</v>
      </c>
      <c r="C460" s="3"/>
      <c r="D460" s="58"/>
      <c r="E460" s="58"/>
      <c r="F460" s="12"/>
      <c r="G460" s="12"/>
      <c r="H460" s="12"/>
      <c r="I460" s="12"/>
      <c r="J460" s="3"/>
      <c r="K460" s="5">
        <v>4</v>
      </c>
      <c r="L460" s="3"/>
      <c r="M460" s="23"/>
      <c r="N460" s="57"/>
    </row>
    <row r="461" spans="1:14" x14ac:dyDescent="0.55000000000000004">
      <c r="A461" s="3">
        <v>455</v>
      </c>
      <c r="B461" s="19">
        <v>455</v>
      </c>
      <c r="C461" s="3"/>
      <c r="D461" s="58"/>
      <c r="E461" s="58"/>
      <c r="F461" s="12"/>
      <c r="G461" s="12"/>
      <c r="H461" s="12"/>
      <c r="I461" s="12"/>
      <c r="J461" s="3"/>
      <c r="K461" s="5">
        <v>4</v>
      </c>
      <c r="L461" s="3"/>
      <c r="M461" s="23"/>
      <c r="N461" s="57"/>
    </row>
    <row r="462" spans="1:14" x14ac:dyDescent="0.55000000000000004">
      <c r="A462" s="3">
        <v>456</v>
      </c>
      <c r="B462" s="19">
        <v>456</v>
      </c>
      <c r="C462" s="3"/>
      <c r="D462" s="58"/>
      <c r="E462" s="58"/>
      <c r="F462" s="12"/>
      <c r="G462" s="12"/>
      <c r="H462" s="12"/>
      <c r="I462" s="12"/>
      <c r="J462" s="3"/>
      <c r="K462" s="5">
        <v>4</v>
      </c>
      <c r="L462" s="3"/>
      <c r="M462" s="23"/>
      <c r="N462" s="57"/>
    </row>
    <row r="463" spans="1:14" x14ac:dyDescent="0.55000000000000004">
      <c r="A463" s="3">
        <v>457</v>
      </c>
      <c r="B463" s="19">
        <v>457</v>
      </c>
      <c r="C463" s="3"/>
      <c r="D463" s="58"/>
      <c r="E463" s="58"/>
      <c r="F463" s="12"/>
      <c r="G463" s="12"/>
      <c r="H463" s="12"/>
      <c r="I463" s="12"/>
      <c r="J463" s="3"/>
      <c r="K463" s="5">
        <v>4</v>
      </c>
      <c r="L463" s="3"/>
      <c r="M463" s="23"/>
      <c r="N463" s="57"/>
    </row>
    <row r="464" spans="1:14" x14ac:dyDescent="0.55000000000000004">
      <c r="A464" s="3">
        <v>458</v>
      </c>
      <c r="B464" s="19">
        <v>458</v>
      </c>
      <c r="C464" s="3"/>
      <c r="D464" s="58"/>
      <c r="E464" s="58"/>
      <c r="F464" s="12"/>
      <c r="G464" s="12"/>
      <c r="H464" s="12"/>
      <c r="I464" s="12"/>
      <c r="J464" s="3"/>
      <c r="K464" s="5">
        <v>4</v>
      </c>
      <c r="L464" s="3"/>
      <c r="M464" s="23"/>
      <c r="N464" s="57"/>
    </row>
    <row r="465" spans="1:14" x14ac:dyDescent="0.55000000000000004">
      <c r="A465" s="3">
        <v>459</v>
      </c>
      <c r="B465" s="19">
        <v>459</v>
      </c>
      <c r="C465" s="3"/>
      <c r="D465" s="58"/>
      <c r="E465" s="58"/>
      <c r="F465" s="12"/>
      <c r="G465" s="12"/>
      <c r="H465" s="12"/>
      <c r="I465" s="12"/>
      <c r="J465" s="3"/>
      <c r="K465" s="5">
        <v>4</v>
      </c>
      <c r="L465" s="3"/>
      <c r="M465" s="23"/>
      <c r="N465" s="57"/>
    </row>
    <row r="466" spans="1:14" x14ac:dyDescent="0.55000000000000004">
      <c r="A466" s="3">
        <v>460</v>
      </c>
      <c r="B466" s="19">
        <v>460</v>
      </c>
      <c r="C466" s="3"/>
      <c r="D466" s="58"/>
      <c r="E466" s="58"/>
      <c r="F466" s="12"/>
      <c r="G466" s="12"/>
      <c r="H466" s="12"/>
      <c r="I466" s="12"/>
      <c r="J466" s="3"/>
      <c r="K466" s="5">
        <v>4</v>
      </c>
      <c r="L466" s="3"/>
      <c r="M466" s="23"/>
      <c r="N466" s="57"/>
    </row>
    <row r="467" spans="1:14" x14ac:dyDescent="0.55000000000000004">
      <c r="A467" s="3">
        <v>461</v>
      </c>
      <c r="B467" s="19">
        <v>461</v>
      </c>
      <c r="C467" s="3"/>
      <c r="D467" s="58"/>
      <c r="E467" s="58"/>
      <c r="F467" s="12"/>
      <c r="G467" s="12"/>
      <c r="H467" s="12"/>
      <c r="I467" s="12"/>
      <c r="J467" s="3"/>
      <c r="K467" s="5">
        <v>4</v>
      </c>
      <c r="L467" s="3"/>
      <c r="M467" s="23"/>
      <c r="N467" s="57"/>
    </row>
    <row r="468" spans="1:14" x14ac:dyDescent="0.55000000000000004">
      <c r="A468" s="3">
        <v>462</v>
      </c>
      <c r="B468" s="19">
        <v>462</v>
      </c>
      <c r="C468" s="3"/>
      <c r="D468" s="58"/>
      <c r="E468" s="58"/>
      <c r="F468" s="12"/>
      <c r="G468" s="12"/>
      <c r="H468" s="12"/>
      <c r="I468" s="12"/>
      <c r="J468" s="3"/>
      <c r="K468" s="5">
        <v>4</v>
      </c>
      <c r="L468" s="3"/>
      <c r="M468" s="23"/>
      <c r="N468" s="57"/>
    </row>
    <row r="469" spans="1:14" x14ac:dyDescent="0.55000000000000004">
      <c r="A469" s="3">
        <v>463</v>
      </c>
      <c r="B469" s="19">
        <v>463</v>
      </c>
      <c r="C469" s="3"/>
      <c r="D469" s="58"/>
      <c r="E469" s="58"/>
      <c r="F469" s="12"/>
      <c r="G469" s="12"/>
      <c r="H469" s="12"/>
      <c r="I469" s="12"/>
      <c r="J469" s="3"/>
      <c r="K469" s="5">
        <v>4</v>
      </c>
      <c r="L469" s="3"/>
      <c r="M469" s="23"/>
      <c r="N469" s="57"/>
    </row>
    <row r="470" spans="1:14" x14ac:dyDescent="0.55000000000000004">
      <c r="A470" s="3">
        <v>464</v>
      </c>
      <c r="B470" s="19">
        <v>464</v>
      </c>
      <c r="C470" s="3"/>
      <c r="D470" s="58"/>
      <c r="E470" s="58"/>
      <c r="F470" s="12"/>
      <c r="G470" s="12"/>
      <c r="H470" s="12"/>
      <c r="I470" s="12"/>
      <c r="J470" s="3"/>
      <c r="K470" s="5">
        <v>4</v>
      </c>
      <c r="L470" s="3"/>
      <c r="M470" s="23"/>
      <c r="N470" s="57"/>
    </row>
    <row r="471" spans="1:14" x14ac:dyDescent="0.55000000000000004">
      <c r="A471" s="3">
        <v>465</v>
      </c>
      <c r="B471" s="19">
        <v>465</v>
      </c>
      <c r="C471" s="3"/>
      <c r="D471" s="58"/>
      <c r="E471" s="58"/>
      <c r="F471" s="12"/>
      <c r="G471" s="12"/>
      <c r="H471" s="12"/>
      <c r="I471" s="12"/>
      <c r="J471" s="3"/>
      <c r="K471" s="5">
        <v>4</v>
      </c>
      <c r="L471" s="3"/>
      <c r="M471" s="23"/>
      <c r="N471" s="57"/>
    </row>
    <row r="472" spans="1:14" x14ac:dyDescent="0.55000000000000004">
      <c r="A472" s="3">
        <v>466</v>
      </c>
      <c r="B472" s="19">
        <v>466</v>
      </c>
      <c r="C472" s="3"/>
      <c r="D472" s="58"/>
      <c r="E472" s="58"/>
      <c r="F472" s="12"/>
      <c r="G472" s="12"/>
      <c r="H472" s="12"/>
      <c r="I472" s="12"/>
      <c r="J472" s="3"/>
      <c r="K472" s="5">
        <v>4</v>
      </c>
      <c r="L472" s="3"/>
      <c r="M472" s="23"/>
      <c r="N472" s="57"/>
    </row>
    <row r="473" spans="1:14" x14ac:dyDescent="0.55000000000000004">
      <c r="A473" s="3">
        <v>467</v>
      </c>
      <c r="B473" s="19">
        <v>467</v>
      </c>
      <c r="C473" s="3"/>
      <c r="D473" s="58"/>
      <c r="E473" s="58"/>
      <c r="F473" s="12"/>
      <c r="G473" s="12"/>
      <c r="H473" s="12"/>
      <c r="I473" s="12"/>
      <c r="J473" s="3"/>
      <c r="K473" s="5">
        <v>4</v>
      </c>
      <c r="L473" s="3"/>
      <c r="M473" s="23"/>
      <c r="N473" s="57"/>
    </row>
    <row r="474" spans="1:14" x14ac:dyDescent="0.55000000000000004">
      <c r="A474" s="3">
        <v>468</v>
      </c>
      <c r="B474" s="19">
        <v>468</v>
      </c>
      <c r="C474" s="3"/>
      <c r="D474" s="58"/>
      <c r="E474" s="58"/>
      <c r="F474" s="12"/>
      <c r="G474" s="12"/>
      <c r="H474" s="12"/>
      <c r="I474" s="12"/>
      <c r="J474" s="3"/>
      <c r="K474" s="5">
        <v>4</v>
      </c>
      <c r="L474" s="3"/>
      <c r="M474" s="23"/>
      <c r="N474" s="57"/>
    </row>
    <row r="475" spans="1:14" x14ac:dyDescent="0.55000000000000004">
      <c r="A475" s="3">
        <v>469</v>
      </c>
      <c r="B475" s="19">
        <v>469</v>
      </c>
      <c r="C475" s="3"/>
      <c r="D475" s="58"/>
      <c r="E475" s="58"/>
      <c r="F475" s="12"/>
      <c r="G475" s="12"/>
      <c r="H475" s="12"/>
      <c r="I475" s="12"/>
      <c r="J475" s="3"/>
      <c r="K475" s="5">
        <v>4</v>
      </c>
      <c r="L475" s="3"/>
      <c r="M475" s="23"/>
      <c r="N475" s="57"/>
    </row>
    <row r="476" spans="1:14" x14ac:dyDescent="0.55000000000000004">
      <c r="A476" s="3">
        <v>470</v>
      </c>
      <c r="B476" s="19">
        <v>470</v>
      </c>
      <c r="C476" s="3"/>
      <c r="D476" s="58"/>
      <c r="E476" s="58"/>
      <c r="F476" s="12"/>
      <c r="G476" s="12"/>
      <c r="H476" s="12"/>
      <c r="I476" s="12"/>
      <c r="J476" s="3"/>
      <c r="K476" s="5">
        <v>4</v>
      </c>
      <c r="L476" s="3"/>
      <c r="M476" s="23"/>
      <c r="N476" s="57"/>
    </row>
    <row r="477" spans="1:14" x14ac:dyDescent="0.55000000000000004">
      <c r="A477" s="3">
        <v>471</v>
      </c>
      <c r="B477" s="19">
        <v>471</v>
      </c>
      <c r="C477" s="3"/>
      <c r="D477" s="58"/>
      <c r="E477" s="58"/>
      <c r="F477" s="12"/>
      <c r="G477" s="12"/>
      <c r="H477" s="12"/>
      <c r="I477" s="12"/>
      <c r="J477" s="3"/>
      <c r="K477" s="5">
        <v>4</v>
      </c>
      <c r="L477" s="3"/>
      <c r="M477" s="23"/>
      <c r="N477" s="57"/>
    </row>
    <row r="478" spans="1:14" x14ac:dyDescent="0.55000000000000004">
      <c r="A478" s="3">
        <v>472</v>
      </c>
      <c r="B478" s="19">
        <v>472</v>
      </c>
      <c r="C478" s="3"/>
      <c r="D478" s="58"/>
      <c r="E478" s="58"/>
      <c r="F478" s="12"/>
      <c r="G478" s="12"/>
      <c r="H478" s="12"/>
      <c r="I478" s="12"/>
      <c r="J478" s="3"/>
      <c r="K478" s="5">
        <v>4</v>
      </c>
      <c r="L478" s="3"/>
      <c r="M478" s="23"/>
      <c r="N478" s="57"/>
    </row>
    <row r="479" spans="1:14" x14ac:dyDescent="0.55000000000000004">
      <c r="A479" s="3">
        <v>473</v>
      </c>
      <c r="B479" s="19">
        <v>473</v>
      </c>
      <c r="C479" s="3"/>
      <c r="D479" s="58"/>
      <c r="E479" s="58"/>
      <c r="F479" s="12"/>
      <c r="G479" s="12"/>
      <c r="H479" s="12"/>
      <c r="I479" s="12"/>
      <c r="J479" s="3"/>
      <c r="K479" s="5">
        <v>4</v>
      </c>
      <c r="L479" s="3"/>
      <c r="M479" s="23"/>
      <c r="N479" s="57"/>
    </row>
    <row r="480" spans="1:14" x14ac:dyDescent="0.55000000000000004">
      <c r="A480" s="3">
        <v>474</v>
      </c>
      <c r="B480" s="19">
        <v>474</v>
      </c>
      <c r="C480" s="3"/>
      <c r="D480" s="58"/>
      <c r="E480" s="58"/>
      <c r="F480" s="12"/>
      <c r="G480" s="12"/>
      <c r="H480" s="12"/>
      <c r="I480" s="12"/>
      <c r="J480" s="3"/>
      <c r="K480" s="5">
        <v>4</v>
      </c>
      <c r="L480" s="3"/>
      <c r="M480" s="23"/>
      <c r="N480" s="57"/>
    </row>
    <row r="481" spans="1:14" x14ac:dyDescent="0.55000000000000004">
      <c r="A481" s="3">
        <v>475</v>
      </c>
      <c r="B481" s="19">
        <v>475</v>
      </c>
      <c r="C481" s="3"/>
      <c r="D481" s="58"/>
      <c r="E481" s="58"/>
      <c r="F481" s="12"/>
      <c r="G481" s="12"/>
      <c r="H481" s="12"/>
      <c r="I481" s="12"/>
      <c r="J481" s="3"/>
      <c r="K481" s="5">
        <v>4</v>
      </c>
      <c r="L481" s="3"/>
      <c r="M481" s="23"/>
      <c r="N481" s="57"/>
    </row>
    <row r="482" spans="1:14" x14ac:dyDescent="0.55000000000000004">
      <c r="A482" s="3">
        <v>476</v>
      </c>
      <c r="B482" s="19">
        <v>476</v>
      </c>
      <c r="C482" s="3"/>
      <c r="D482" s="58"/>
      <c r="E482" s="58"/>
      <c r="F482" s="12"/>
      <c r="G482" s="12"/>
      <c r="H482" s="12"/>
      <c r="I482" s="12"/>
      <c r="J482" s="3"/>
      <c r="K482" s="5">
        <v>4</v>
      </c>
      <c r="L482" s="3"/>
      <c r="M482" s="23"/>
      <c r="N482" s="57"/>
    </row>
    <row r="483" spans="1:14" x14ac:dyDescent="0.55000000000000004">
      <c r="A483" s="3">
        <v>477</v>
      </c>
      <c r="B483" s="19">
        <v>477</v>
      </c>
      <c r="C483" s="3"/>
      <c r="D483" s="58"/>
      <c r="E483" s="58"/>
      <c r="F483" s="12"/>
      <c r="G483" s="12"/>
      <c r="H483" s="12"/>
      <c r="I483" s="12"/>
      <c r="J483" s="3"/>
      <c r="K483" s="5">
        <v>4</v>
      </c>
      <c r="L483" s="3"/>
      <c r="M483" s="23"/>
      <c r="N483" s="57"/>
    </row>
    <row r="484" spans="1:14" x14ac:dyDescent="0.55000000000000004">
      <c r="A484" s="3">
        <v>478</v>
      </c>
      <c r="B484" s="19">
        <v>478</v>
      </c>
      <c r="C484" s="3"/>
      <c r="D484" s="58"/>
      <c r="E484" s="58"/>
      <c r="F484" s="12"/>
      <c r="G484" s="12"/>
      <c r="H484" s="12"/>
      <c r="I484" s="12"/>
      <c r="J484" s="3"/>
      <c r="K484" s="5">
        <v>4</v>
      </c>
      <c r="L484" s="3"/>
      <c r="M484" s="23"/>
      <c r="N484" s="57"/>
    </row>
    <row r="485" spans="1:14" x14ac:dyDescent="0.55000000000000004">
      <c r="A485" s="3">
        <v>479</v>
      </c>
      <c r="B485" s="19">
        <v>479</v>
      </c>
      <c r="C485" s="3"/>
      <c r="D485" s="58"/>
      <c r="E485" s="58"/>
      <c r="F485" s="12"/>
      <c r="G485" s="12"/>
      <c r="H485" s="12"/>
      <c r="I485" s="12"/>
      <c r="J485" s="3"/>
      <c r="K485" s="5">
        <v>4</v>
      </c>
      <c r="L485" s="3"/>
      <c r="M485" s="23"/>
      <c r="N485" s="57"/>
    </row>
    <row r="486" spans="1:14" x14ac:dyDescent="0.55000000000000004">
      <c r="A486" s="3">
        <v>480</v>
      </c>
      <c r="B486" s="19">
        <v>480</v>
      </c>
      <c r="C486" s="3"/>
      <c r="D486" s="58"/>
      <c r="E486" s="58"/>
      <c r="F486" s="12"/>
      <c r="G486" s="12"/>
      <c r="H486" s="12"/>
      <c r="I486" s="12"/>
      <c r="J486" s="3"/>
      <c r="K486" s="5">
        <v>4</v>
      </c>
      <c r="L486" s="3"/>
      <c r="M486" s="23"/>
      <c r="N486" s="57"/>
    </row>
    <row r="487" spans="1:14" x14ac:dyDescent="0.55000000000000004">
      <c r="A487" s="3">
        <v>481</v>
      </c>
      <c r="B487" s="19">
        <v>481</v>
      </c>
      <c r="C487" s="3"/>
      <c r="D487" s="58"/>
      <c r="E487" s="58"/>
      <c r="F487" s="12"/>
      <c r="G487" s="12"/>
      <c r="H487" s="12"/>
      <c r="I487" s="12"/>
      <c r="J487" s="3"/>
      <c r="K487" s="5">
        <v>4</v>
      </c>
      <c r="L487" s="3"/>
      <c r="M487" s="23"/>
      <c r="N487" s="57"/>
    </row>
    <row r="488" spans="1:14" x14ac:dyDescent="0.55000000000000004">
      <c r="A488" s="3">
        <v>482</v>
      </c>
      <c r="B488" s="19">
        <v>482</v>
      </c>
      <c r="C488" s="3"/>
      <c r="D488" s="58"/>
      <c r="E488" s="58"/>
      <c r="F488" s="12"/>
      <c r="G488" s="12"/>
      <c r="H488" s="12"/>
      <c r="I488" s="12"/>
      <c r="J488" s="3"/>
      <c r="K488" s="5">
        <v>4</v>
      </c>
      <c r="L488" s="3"/>
      <c r="M488" s="23"/>
      <c r="N488" s="57"/>
    </row>
    <row r="489" spans="1:14" x14ac:dyDescent="0.55000000000000004">
      <c r="A489" s="3">
        <v>483</v>
      </c>
      <c r="B489" s="19">
        <v>483</v>
      </c>
      <c r="C489" s="3"/>
      <c r="D489" s="58"/>
      <c r="E489" s="58"/>
      <c r="F489" s="12"/>
      <c r="G489" s="12"/>
      <c r="H489" s="12"/>
      <c r="I489" s="12"/>
      <c r="J489" s="3"/>
      <c r="K489" s="5">
        <v>4</v>
      </c>
      <c r="L489" s="3"/>
      <c r="M489" s="23"/>
      <c r="N489" s="57"/>
    </row>
    <row r="490" spans="1:14" x14ac:dyDescent="0.55000000000000004">
      <c r="A490" s="3">
        <v>484</v>
      </c>
      <c r="B490" s="19">
        <v>484</v>
      </c>
      <c r="C490" s="3"/>
      <c r="D490" s="58"/>
      <c r="E490" s="58"/>
      <c r="F490" s="12"/>
      <c r="G490" s="12"/>
      <c r="H490" s="12"/>
      <c r="I490" s="12"/>
      <c r="J490" s="3"/>
      <c r="K490" s="5">
        <v>4</v>
      </c>
      <c r="L490" s="3"/>
      <c r="M490" s="23"/>
      <c r="N490" s="57"/>
    </row>
    <row r="491" spans="1:14" x14ac:dyDescent="0.55000000000000004">
      <c r="A491" s="3">
        <v>485</v>
      </c>
      <c r="B491" s="19">
        <v>485</v>
      </c>
      <c r="C491" s="3"/>
      <c r="D491" s="58"/>
      <c r="E491" s="58"/>
      <c r="F491" s="12"/>
      <c r="G491" s="12"/>
      <c r="H491" s="12"/>
      <c r="I491" s="12"/>
      <c r="J491" s="3"/>
      <c r="K491" s="5">
        <v>4</v>
      </c>
      <c r="L491" s="3"/>
      <c r="M491" s="23"/>
      <c r="N491" s="57"/>
    </row>
    <row r="492" spans="1:14" x14ac:dyDescent="0.55000000000000004">
      <c r="A492" s="3">
        <v>486</v>
      </c>
      <c r="B492" s="19">
        <v>486</v>
      </c>
      <c r="C492" s="3"/>
      <c r="D492" s="58"/>
      <c r="E492" s="58"/>
      <c r="F492" s="12"/>
      <c r="G492" s="12"/>
      <c r="H492" s="12"/>
      <c r="I492" s="12"/>
      <c r="J492" s="3"/>
      <c r="K492" s="5">
        <v>4</v>
      </c>
      <c r="L492" s="3"/>
      <c r="M492" s="23"/>
      <c r="N492" s="57"/>
    </row>
    <row r="493" spans="1:14" x14ac:dyDescent="0.55000000000000004">
      <c r="A493" s="3">
        <v>487</v>
      </c>
      <c r="B493" s="19">
        <v>487</v>
      </c>
      <c r="C493" s="3"/>
      <c r="D493" s="58"/>
      <c r="E493" s="58"/>
      <c r="F493" s="12"/>
      <c r="G493" s="12"/>
      <c r="H493" s="12"/>
      <c r="I493" s="12"/>
      <c r="J493" s="3"/>
      <c r="K493" s="5">
        <v>4</v>
      </c>
      <c r="L493" s="3"/>
      <c r="M493" s="23"/>
      <c r="N493" s="57"/>
    </row>
    <row r="494" spans="1:14" x14ac:dyDescent="0.55000000000000004">
      <c r="A494" s="3">
        <v>488</v>
      </c>
      <c r="B494" s="19">
        <v>488</v>
      </c>
      <c r="C494" s="3"/>
      <c r="D494" s="58"/>
      <c r="E494" s="58"/>
      <c r="F494" s="12"/>
      <c r="G494" s="12"/>
      <c r="H494" s="12"/>
      <c r="I494" s="12"/>
      <c r="J494" s="3"/>
      <c r="K494" s="5">
        <v>4</v>
      </c>
      <c r="L494" s="3"/>
      <c r="M494" s="23"/>
      <c r="N494" s="57"/>
    </row>
    <row r="495" spans="1:14" x14ac:dyDescent="0.55000000000000004">
      <c r="A495" s="3">
        <v>489</v>
      </c>
      <c r="B495" s="19">
        <v>489</v>
      </c>
      <c r="C495" s="3"/>
      <c r="D495" s="58"/>
      <c r="E495" s="58"/>
      <c r="F495" s="12"/>
      <c r="G495" s="12"/>
      <c r="H495" s="12"/>
      <c r="I495" s="12"/>
      <c r="J495" s="3"/>
      <c r="K495" s="5">
        <v>4</v>
      </c>
      <c r="L495" s="3"/>
      <c r="M495" s="23"/>
      <c r="N495" s="57"/>
    </row>
    <row r="496" spans="1:14" x14ac:dyDescent="0.55000000000000004">
      <c r="A496" s="3">
        <v>490</v>
      </c>
      <c r="B496" s="19">
        <v>490</v>
      </c>
      <c r="C496" s="3"/>
      <c r="D496" s="58"/>
      <c r="E496" s="58"/>
      <c r="F496" s="12"/>
      <c r="G496" s="12"/>
      <c r="H496" s="12"/>
      <c r="I496" s="12"/>
      <c r="J496" s="3"/>
      <c r="K496" s="5">
        <v>4</v>
      </c>
      <c r="L496" s="3"/>
      <c r="M496" s="23"/>
      <c r="N496" s="57"/>
    </row>
    <row r="497" spans="1:14" x14ac:dyDescent="0.55000000000000004">
      <c r="A497" s="3">
        <v>491</v>
      </c>
      <c r="B497" s="19">
        <v>491</v>
      </c>
      <c r="C497" s="3"/>
      <c r="D497" s="58"/>
      <c r="E497" s="58"/>
      <c r="F497" s="12"/>
      <c r="G497" s="12"/>
      <c r="H497" s="12"/>
      <c r="I497" s="12"/>
      <c r="J497" s="3"/>
      <c r="K497" s="5">
        <v>4</v>
      </c>
      <c r="L497" s="3"/>
      <c r="M497" s="23"/>
      <c r="N497" s="57"/>
    </row>
    <row r="498" spans="1:14" x14ac:dyDescent="0.55000000000000004">
      <c r="A498" s="3">
        <v>492</v>
      </c>
      <c r="B498" s="19">
        <v>492</v>
      </c>
      <c r="C498" s="3"/>
      <c r="D498" s="58"/>
      <c r="E498" s="58"/>
      <c r="F498" s="12"/>
      <c r="G498" s="12"/>
      <c r="H498" s="12"/>
      <c r="I498" s="12"/>
      <c r="J498" s="3"/>
      <c r="K498" s="5">
        <v>4</v>
      </c>
      <c r="L498" s="3"/>
      <c r="M498" s="23"/>
      <c r="N498" s="57"/>
    </row>
    <row r="499" spans="1:14" x14ac:dyDescent="0.55000000000000004">
      <c r="A499" s="3">
        <v>493</v>
      </c>
      <c r="B499" s="19">
        <v>493</v>
      </c>
      <c r="C499" s="3"/>
      <c r="D499" s="58"/>
      <c r="E499" s="58"/>
      <c r="F499" s="12"/>
      <c r="G499" s="12"/>
      <c r="H499" s="12"/>
      <c r="I499" s="12"/>
      <c r="J499" s="3"/>
      <c r="K499" s="5">
        <v>4</v>
      </c>
      <c r="L499" s="3"/>
      <c r="M499" s="23"/>
      <c r="N499" s="57"/>
    </row>
    <row r="500" spans="1:14" x14ac:dyDescent="0.55000000000000004">
      <c r="A500" s="3">
        <v>494</v>
      </c>
      <c r="B500" s="19">
        <v>494</v>
      </c>
      <c r="C500" s="3"/>
      <c r="D500" s="58"/>
      <c r="E500" s="58"/>
      <c r="F500" s="12"/>
      <c r="G500" s="12"/>
      <c r="H500" s="12"/>
      <c r="I500" s="12"/>
      <c r="J500" s="3"/>
      <c r="K500" s="5">
        <v>4</v>
      </c>
      <c r="L500" s="3"/>
      <c r="M500" s="23"/>
      <c r="N500" s="57"/>
    </row>
    <row r="501" spans="1:14" x14ac:dyDescent="0.55000000000000004">
      <c r="A501" s="3">
        <v>495</v>
      </c>
      <c r="B501" s="19">
        <v>495</v>
      </c>
      <c r="C501" s="3"/>
      <c r="D501" s="58"/>
      <c r="E501" s="58"/>
      <c r="F501" s="12"/>
      <c r="G501" s="12"/>
      <c r="H501" s="12"/>
      <c r="I501" s="12"/>
      <c r="J501" s="3"/>
      <c r="K501" s="5">
        <v>4</v>
      </c>
      <c r="L501" s="3"/>
      <c r="M501" s="23"/>
      <c r="N501" s="57"/>
    </row>
    <row r="502" spans="1:14" x14ac:dyDescent="0.55000000000000004">
      <c r="A502" s="3">
        <v>496</v>
      </c>
      <c r="B502" s="19">
        <v>496</v>
      </c>
      <c r="C502" s="3"/>
      <c r="D502" s="58"/>
      <c r="E502" s="58"/>
      <c r="F502" s="12"/>
      <c r="G502" s="12"/>
      <c r="H502" s="12"/>
      <c r="I502" s="12"/>
      <c r="J502" s="3"/>
      <c r="K502" s="5">
        <v>4</v>
      </c>
      <c r="L502" s="3"/>
      <c r="M502" s="23"/>
      <c r="N502" s="57"/>
    </row>
    <row r="503" spans="1:14" x14ac:dyDescent="0.55000000000000004">
      <c r="A503" s="3">
        <v>497</v>
      </c>
      <c r="B503" s="19">
        <v>497</v>
      </c>
      <c r="C503" s="3"/>
      <c r="D503" s="58"/>
      <c r="E503" s="58"/>
      <c r="F503" s="12"/>
      <c r="G503" s="12"/>
      <c r="H503" s="12"/>
      <c r="I503" s="12"/>
      <c r="J503" s="3"/>
      <c r="K503" s="5">
        <v>4</v>
      </c>
      <c r="L503" s="3"/>
      <c r="M503" s="23"/>
      <c r="N503" s="57"/>
    </row>
    <row r="504" spans="1:14" x14ac:dyDescent="0.55000000000000004">
      <c r="A504" s="3">
        <v>498</v>
      </c>
      <c r="B504" s="19">
        <v>498</v>
      </c>
      <c r="C504" s="3"/>
      <c r="D504" s="58"/>
      <c r="E504" s="58"/>
      <c r="F504" s="12"/>
      <c r="G504" s="12"/>
      <c r="H504" s="12"/>
      <c r="I504" s="12"/>
      <c r="J504" s="3"/>
      <c r="K504" s="5">
        <v>4</v>
      </c>
      <c r="L504" s="3"/>
      <c r="M504" s="23"/>
      <c r="N504" s="57"/>
    </row>
    <row r="505" spans="1:14" x14ac:dyDescent="0.55000000000000004">
      <c r="A505" s="3">
        <v>499</v>
      </c>
      <c r="B505" s="19">
        <v>499</v>
      </c>
      <c r="C505" s="3"/>
      <c r="D505" s="58"/>
      <c r="E505" s="58"/>
      <c r="F505" s="12"/>
      <c r="G505" s="12"/>
      <c r="H505" s="12"/>
      <c r="I505" s="12"/>
      <c r="J505" s="3"/>
      <c r="K505" s="5">
        <v>4</v>
      </c>
      <c r="L505" s="3"/>
      <c r="M505" s="23"/>
      <c r="N505" s="57"/>
    </row>
    <row r="506" spans="1:14" x14ac:dyDescent="0.55000000000000004">
      <c r="A506" s="3">
        <v>500</v>
      </c>
      <c r="B506" s="19">
        <v>500</v>
      </c>
      <c r="C506" s="3"/>
      <c r="D506" s="58"/>
      <c r="E506" s="58"/>
      <c r="F506" s="12"/>
      <c r="G506" s="12"/>
      <c r="H506" s="12"/>
      <c r="I506" s="12"/>
      <c r="J506" s="3"/>
      <c r="K506" s="5">
        <v>4</v>
      </c>
      <c r="L506" s="3"/>
      <c r="M506" s="23"/>
      <c r="N506" s="57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workbookViewId="0">
      <pane ySplit="6" topLeftCell="A52" activePane="bottomLeft" state="frozen"/>
      <selection activeCell="C7" sqref="C7"/>
      <selection pane="bottomLeft" activeCell="A59" sqref="A59"/>
    </sheetView>
  </sheetViews>
  <sheetFormatPr defaultColWidth="9.125" defaultRowHeight="24" x14ac:dyDescent="0.55000000000000004"/>
  <cols>
    <col min="1" max="1" width="8" style="59" bestFit="1" customWidth="1"/>
    <col min="2" max="2" width="13.125" style="14" bestFit="1" customWidth="1"/>
    <col min="3" max="3" width="11" style="15" bestFit="1" customWidth="1"/>
    <col min="4" max="5" width="21.625" style="60" customWidth="1"/>
    <col min="6" max="6" width="20.75" style="59" customWidth="1"/>
    <col min="7" max="9" width="18.375" style="59" customWidth="1"/>
    <col min="10" max="10" width="12.875" style="15" customWidth="1"/>
    <col min="11" max="11" width="8.875" style="59" bestFit="1" customWidth="1"/>
    <col min="12" max="12" width="24.25" style="15" customWidth="1"/>
    <col min="13" max="13" width="21.625" style="15" customWidth="1"/>
    <col min="14" max="14" width="19.75" style="59" customWidth="1"/>
    <col min="15" max="16384" width="9.125" style="59"/>
  </cols>
  <sheetData>
    <row r="1" spans="1:14" s="8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8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8" customFormat="1" ht="5.0999999999999996" customHeight="1" x14ac:dyDescent="0.4">
      <c r="A3" s="4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8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39" t="s">
        <v>0</v>
      </c>
      <c r="B5" s="50" t="s">
        <v>1</v>
      </c>
      <c r="C5" s="31" t="s">
        <v>52</v>
      </c>
      <c r="D5" s="52" t="s">
        <v>29</v>
      </c>
      <c r="E5" s="31" t="s">
        <v>53</v>
      </c>
      <c r="F5" s="31" t="s">
        <v>39</v>
      </c>
      <c r="G5" s="33" t="s">
        <v>2</v>
      </c>
      <c r="H5" s="31" t="s">
        <v>56</v>
      </c>
      <c r="I5" s="33" t="s">
        <v>57</v>
      </c>
      <c r="J5" s="31" t="s">
        <v>33</v>
      </c>
      <c r="K5" s="43" t="s">
        <v>28</v>
      </c>
      <c r="L5" s="31" t="s">
        <v>30</v>
      </c>
      <c r="M5" s="45" t="s">
        <v>31</v>
      </c>
      <c r="N5" s="47" t="s">
        <v>79</v>
      </c>
    </row>
    <row r="6" spans="1:14" ht="24.75" thickBot="1" x14ac:dyDescent="0.6">
      <c r="A6" s="40"/>
      <c r="B6" s="51"/>
      <c r="C6" s="34"/>
      <c r="D6" s="53"/>
      <c r="E6" s="32"/>
      <c r="F6" s="32"/>
      <c r="G6" s="34"/>
      <c r="H6" s="32"/>
      <c r="I6" s="34"/>
      <c r="J6" s="32"/>
      <c r="K6" s="44"/>
      <c r="L6" s="32"/>
      <c r="M6" s="46"/>
      <c r="N6" s="48"/>
    </row>
    <row r="7" spans="1:14" x14ac:dyDescent="0.55000000000000004">
      <c r="A7" s="6">
        <v>1</v>
      </c>
      <c r="B7" s="18">
        <v>1</v>
      </c>
      <c r="C7" s="30" t="s">
        <v>5</v>
      </c>
      <c r="D7" s="29" t="str">
        <f>"1103704964180"</f>
        <v>1103704964180</v>
      </c>
      <c r="E7" s="29" t="s">
        <v>37</v>
      </c>
      <c r="F7" s="30" t="s">
        <v>706</v>
      </c>
      <c r="G7" s="30" t="s">
        <v>1113</v>
      </c>
      <c r="H7" s="30" t="s">
        <v>708</v>
      </c>
      <c r="I7" s="30" t="s">
        <v>1114</v>
      </c>
      <c r="J7" s="30" t="s">
        <v>16</v>
      </c>
      <c r="K7" s="26">
        <v>5</v>
      </c>
      <c r="L7" s="30" t="s">
        <v>86</v>
      </c>
      <c r="M7" s="54" t="s">
        <v>25</v>
      </c>
      <c r="N7" s="55" t="str">
        <f>"0947648888"</f>
        <v>0947648888</v>
      </c>
    </row>
    <row r="8" spans="1:14" x14ac:dyDescent="0.55000000000000004">
      <c r="A8" s="3">
        <v>2</v>
      </c>
      <c r="B8" s="19">
        <v>2</v>
      </c>
      <c r="C8" s="12" t="s">
        <v>5</v>
      </c>
      <c r="D8" s="7" t="str">
        <f>"1102004561375"</f>
        <v>1102004561375</v>
      </c>
      <c r="E8" s="7" t="s">
        <v>37</v>
      </c>
      <c r="F8" s="12" t="s">
        <v>1115</v>
      </c>
      <c r="G8" s="12" t="s">
        <v>1116</v>
      </c>
      <c r="H8" s="12" t="s">
        <v>1117</v>
      </c>
      <c r="I8" s="12" t="s">
        <v>1118</v>
      </c>
      <c r="J8" s="12" t="s">
        <v>16</v>
      </c>
      <c r="K8" s="5">
        <v>5</v>
      </c>
      <c r="L8" s="12" t="s">
        <v>86</v>
      </c>
      <c r="M8" s="56" t="s">
        <v>25</v>
      </c>
      <c r="N8" s="57" t="str">
        <f>"0860843636"</f>
        <v>0860843636</v>
      </c>
    </row>
    <row r="9" spans="1:14" x14ac:dyDescent="0.55000000000000004">
      <c r="A9" s="3">
        <v>3</v>
      </c>
      <c r="B9" s="19">
        <v>3</v>
      </c>
      <c r="C9" s="12" t="s">
        <v>5</v>
      </c>
      <c r="D9" s="13" t="str">
        <f>"1101402505938"</f>
        <v>1101402505938</v>
      </c>
      <c r="E9" s="13" t="s">
        <v>37</v>
      </c>
      <c r="F9" s="12" t="s">
        <v>1119</v>
      </c>
      <c r="G9" s="12" t="s">
        <v>1120</v>
      </c>
      <c r="H9" s="12" t="s">
        <v>1121</v>
      </c>
      <c r="I9" s="12" t="s">
        <v>1122</v>
      </c>
      <c r="J9" s="12" t="s">
        <v>16</v>
      </c>
      <c r="K9" s="5">
        <v>5</v>
      </c>
      <c r="L9" s="12" t="s">
        <v>86</v>
      </c>
      <c r="M9" s="56" t="s">
        <v>25</v>
      </c>
      <c r="N9" s="57" t="str">
        <f>"0619624924"</f>
        <v>0619624924</v>
      </c>
    </row>
    <row r="10" spans="1:14" x14ac:dyDescent="0.55000000000000004">
      <c r="A10" s="3">
        <v>4</v>
      </c>
      <c r="B10" s="19">
        <v>4</v>
      </c>
      <c r="C10" s="12" t="s">
        <v>5</v>
      </c>
      <c r="D10" s="13" t="str">
        <f>"1102200424857"</f>
        <v>1102200424857</v>
      </c>
      <c r="E10" s="13" t="s">
        <v>38</v>
      </c>
      <c r="F10" s="12" t="s">
        <v>1123</v>
      </c>
      <c r="G10" s="12" t="s">
        <v>1124</v>
      </c>
      <c r="H10" s="12" t="s">
        <v>1125</v>
      </c>
      <c r="I10" s="12" t="s">
        <v>1126</v>
      </c>
      <c r="J10" s="12" t="s">
        <v>8</v>
      </c>
      <c r="K10" s="5">
        <v>5</v>
      </c>
      <c r="L10" s="12" t="s">
        <v>86</v>
      </c>
      <c r="M10" s="56" t="s">
        <v>25</v>
      </c>
      <c r="N10" s="57" t="str">
        <f>"0936363924"</f>
        <v>0936363924</v>
      </c>
    </row>
    <row r="11" spans="1:14" x14ac:dyDescent="0.55000000000000004">
      <c r="A11" s="3">
        <v>5</v>
      </c>
      <c r="B11" s="19">
        <v>5</v>
      </c>
      <c r="C11" s="12" t="s">
        <v>8</v>
      </c>
      <c r="D11" s="13" t="str">
        <f>"1103000311201"</f>
        <v>1103000311201</v>
      </c>
      <c r="E11" s="13" t="s">
        <v>38</v>
      </c>
      <c r="F11" s="12" t="s">
        <v>1127</v>
      </c>
      <c r="G11" s="12" t="s">
        <v>1128</v>
      </c>
      <c r="H11" s="12" t="s">
        <v>1129</v>
      </c>
      <c r="I11" s="12" t="s">
        <v>1130</v>
      </c>
      <c r="J11" s="12" t="s">
        <v>8</v>
      </c>
      <c r="K11" s="5">
        <v>5</v>
      </c>
      <c r="L11" s="12" t="s">
        <v>86</v>
      </c>
      <c r="M11" s="56" t="s">
        <v>25</v>
      </c>
      <c r="N11" s="57" t="str">
        <f>"0624255509"</f>
        <v>0624255509</v>
      </c>
    </row>
    <row r="12" spans="1:14" x14ac:dyDescent="0.55000000000000004">
      <c r="A12" s="3">
        <v>6</v>
      </c>
      <c r="B12" s="19">
        <v>6</v>
      </c>
      <c r="C12" s="12" t="s">
        <v>5</v>
      </c>
      <c r="D12" s="13" t="str">
        <f>"1101402513108"</f>
        <v>1101402513108</v>
      </c>
      <c r="E12" s="13" t="s">
        <v>38</v>
      </c>
      <c r="F12" s="12" t="s">
        <v>1131</v>
      </c>
      <c r="G12" s="12" t="s">
        <v>1132</v>
      </c>
      <c r="H12" s="12" t="s">
        <v>1133</v>
      </c>
      <c r="I12" s="12" t="s">
        <v>1134</v>
      </c>
      <c r="J12" s="12" t="s">
        <v>8</v>
      </c>
      <c r="K12" s="5">
        <v>5</v>
      </c>
      <c r="L12" s="12" t="s">
        <v>86</v>
      </c>
      <c r="M12" s="56" t="s">
        <v>25</v>
      </c>
      <c r="N12" s="57" t="str">
        <f>"0958144699"</f>
        <v>0958144699</v>
      </c>
    </row>
    <row r="13" spans="1:14" x14ac:dyDescent="0.55000000000000004">
      <c r="A13" s="3">
        <v>7</v>
      </c>
      <c r="B13" s="19">
        <v>7</v>
      </c>
      <c r="C13" s="3" t="s">
        <v>5</v>
      </c>
      <c r="D13" s="7" t="str">
        <f>"1100704541405"</f>
        <v>1100704541405</v>
      </c>
      <c r="E13" s="7" t="s">
        <v>37</v>
      </c>
      <c r="F13" s="12" t="s">
        <v>504</v>
      </c>
      <c r="G13" s="12" t="s">
        <v>1135</v>
      </c>
      <c r="H13" s="12" t="s">
        <v>506</v>
      </c>
      <c r="I13" s="12" t="s">
        <v>1136</v>
      </c>
      <c r="J13" s="3" t="s">
        <v>16</v>
      </c>
      <c r="K13" s="5">
        <v>5</v>
      </c>
      <c r="L13" s="3" t="s">
        <v>86</v>
      </c>
      <c r="M13" s="23" t="s">
        <v>25</v>
      </c>
      <c r="N13" s="57" t="str">
        <f>"0892024546"</f>
        <v>0892024546</v>
      </c>
    </row>
    <row r="14" spans="1:14" x14ac:dyDescent="0.55000000000000004">
      <c r="A14" s="3">
        <v>8</v>
      </c>
      <c r="B14" s="19">
        <v>8</v>
      </c>
      <c r="C14" s="3" t="s">
        <v>5</v>
      </c>
      <c r="D14" s="7" t="str">
        <f>"1100704541391"</f>
        <v>1100704541391</v>
      </c>
      <c r="E14" s="7" t="s">
        <v>37</v>
      </c>
      <c r="F14" s="12" t="s">
        <v>1137</v>
      </c>
      <c r="G14" s="12" t="s">
        <v>1135</v>
      </c>
      <c r="H14" s="12" t="s">
        <v>1138</v>
      </c>
      <c r="I14" s="12" t="s">
        <v>1136</v>
      </c>
      <c r="J14" s="3" t="s">
        <v>16</v>
      </c>
      <c r="K14" s="5">
        <v>5</v>
      </c>
      <c r="L14" s="3" t="s">
        <v>86</v>
      </c>
      <c r="M14" s="23" t="s">
        <v>25</v>
      </c>
      <c r="N14" s="57" t="str">
        <f>"0892024546"</f>
        <v>0892024546</v>
      </c>
    </row>
    <row r="15" spans="1:14" x14ac:dyDescent="0.55000000000000004">
      <c r="A15" s="3">
        <v>9</v>
      </c>
      <c r="B15" s="19">
        <v>9</v>
      </c>
      <c r="C15" s="3" t="s">
        <v>5</v>
      </c>
      <c r="D15" s="7" t="str">
        <f>"1102004904856"</f>
        <v>1102004904856</v>
      </c>
      <c r="E15" s="7" t="s">
        <v>37</v>
      </c>
      <c r="F15" s="12" t="s">
        <v>1139</v>
      </c>
      <c r="G15" s="12" t="s">
        <v>1140</v>
      </c>
      <c r="H15" s="12" t="s">
        <v>1141</v>
      </c>
      <c r="I15" s="12" t="s">
        <v>1142</v>
      </c>
      <c r="J15" s="3" t="s">
        <v>16</v>
      </c>
      <c r="K15" s="5">
        <v>5</v>
      </c>
      <c r="L15" s="3" t="s">
        <v>86</v>
      </c>
      <c r="M15" s="23" t="s">
        <v>25</v>
      </c>
      <c r="N15" s="57" t="str">
        <f>"0962699616"</f>
        <v>0962699616</v>
      </c>
    </row>
    <row r="16" spans="1:14" x14ac:dyDescent="0.55000000000000004">
      <c r="A16" s="3">
        <v>10</v>
      </c>
      <c r="B16" s="19">
        <v>10</v>
      </c>
      <c r="C16" s="3" t="s">
        <v>5</v>
      </c>
      <c r="D16" s="7" t="str">
        <f>"1102200412115"</f>
        <v>1102200412115</v>
      </c>
      <c r="E16" s="7" t="s">
        <v>38</v>
      </c>
      <c r="F16" s="12" t="s">
        <v>1143</v>
      </c>
      <c r="G16" s="12" t="s">
        <v>1144</v>
      </c>
      <c r="H16" s="12" t="s">
        <v>1145</v>
      </c>
      <c r="I16" s="12" t="s">
        <v>1146</v>
      </c>
      <c r="J16" s="3" t="s">
        <v>8</v>
      </c>
      <c r="K16" s="5">
        <v>5</v>
      </c>
      <c r="L16" s="3" t="s">
        <v>86</v>
      </c>
      <c r="M16" s="23" t="s">
        <v>25</v>
      </c>
      <c r="N16" s="57" t="str">
        <f>"0819073138"</f>
        <v>0819073138</v>
      </c>
    </row>
    <row r="17" spans="1:14" x14ac:dyDescent="0.55000000000000004">
      <c r="A17" s="3">
        <v>11</v>
      </c>
      <c r="B17" s="19">
        <v>11</v>
      </c>
      <c r="C17" s="3" t="s">
        <v>5</v>
      </c>
      <c r="D17" s="7" t="str">
        <f>"1101402507078"</f>
        <v>1101402507078</v>
      </c>
      <c r="E17" s="7" t="s">
        <v>38</v>
      </c>
      <c r="F17" s="12" t="s">
        <v>1147</v>
      </c>
      <c r="G17" s="12" t="s">
        <v>1148</v>
      </c>
      <c r="H17" s="12" t="s">
        <v>1149</v>
      </c>
      <c r="I17" s="12" t="s">
        <v>1150</v>
      </c>
      <c r="J17" s="3" t="s">
        <v>8</v>
      </c>
      <c r="K17" s="5">
        <v>5</v>
      </c>
      <c r="L17" s="3" t="s">
        <v>86</v>
      </c>
      <c r="M17" s="23" t="s">
        <v>25</v>
      </c>
      <c r="N17" s="57" t="str">
        <f>"0909895624"</f>
        <v>0909895624</v>
      </c>
    </row>
    <row r="18" spans="1:14" x14ac:dyDescent="0.55000000000000004">
      <c r="A18" s="3">
        <v>12</v>
      </c>
      <c r="B18" s="19">
        <v>12</v>
      </c>
      <c r="C18" s="3" t="s">
        <v>5</v>
      </c>
      <c r="D18" s="7" t="str">
        <f>"1102170209759"</f>
        <v>1102170209759</v>
      </c>
      <c r="E18" s="7" t="s">
        <v>38</v>
      </c>
      <c r="F18" s="12" t="s">
        <v>1151</v>
      </c>
      <c r="G18" s="12" t="s">
        <v>1152</v>
      </c>
      <c r="H18" s="12" t="s">
        <v>1153</v>
      </c>
      <c r="I18" s="12" t="s">
        <v>1154</v>
      </c>
      <c r="J18" s="3" t="s">
        <v>8</v>
      </c>
      <c r="K18" s="5">
        <v>5</v>
      </c>
      <c r="L18" s="3" t="s">
        <v>86</v>
      </c>
      <c r="M18" s="23" t="s">
        <v>25</v>
      </c>
      <c r="N18" s="57" t="str">
        <f>"0818894981"</f>
        <v>0818894981</v>
      </c>
    </row>
    <row r="19" spans="1:14" x14ac:dyDescent="0.55000000000000004">
      <c r="A19" s="3">
        <v>13</v>
      </c>
      <c r="B19" s="19">
        <v>13</v>
      </c>
      <c r="C19" s="3" t="s">
        <v>5</v>
      </c>
      <c r="D19" s="7" t="str">
        <f>"1102004629468"</f>
        <v>1102004629468</v>
      </c>
      <c r="E19" s="7" t="s">
        <v>37</v>
      </c>
      <c r="F19" s="12" t="s">
        <v>1155</v>
      </c>
      <c r="G19" s="12" t="s">
        <v>1156</v>
      </c>
      <c r="H19" s="12" t="s">
        <v>1157</v>
      </c>
      <c r="I19" s="12" t="s">
        <v>1158</v>
      </c>
      <c r="J19" s="3" t="s">
        <v>16</v>
      </c>
      <c r="K19" s="5">
        <v>5</v>
      </c>
      <c r="L19" s="3" t="s">
        <v>86</v>
      </c>
      <c r="M19" s="23" t="s">
        <v>25</v>
      </c>
      <c r="N19" s="57" t="str">
        <f>"0646454445"</f>
        <v>0646454445</v>
      </c>
    </row>
    <row r="20" spans="1:14" x14ac:dyDescent="0.55000000000000004">
      <c r="A20" s="3">
        <v>14</v>
      </c>
      <c r="B20" s="19">
        <v>14</v>
      </c>
      <c r="C20" s="3" t="s">
        <v>5</v>
      </c>
      <c r="D20" s="7" t="str">
        <f>"1104800033583"</f>
        <v>1104800033583</v>
      </c>
      <c r="E20" s="7" t="s">
        <v>37</v>
      </c>
      <c r="F20" s="12" t="s">
        <v>1159</v>
      </c>
      <c r="G20" s="12" t="s">
        <v>1160</v>
      </c>
      <c r="H20" s="12" t="s">
        <v>1161</v>
      </c>
      <c r="I20" s="12" t="s">
        <v>1162</v>
      </c>
      <c r="J20" s="3" t="s">
        <v>16</v>
      </c>
      <c r="K20" s="5">
        <v>5</v>
      </c>
      <c r="L20" s="3" t="s">
        <v>86</v>
      </c>
      <c r="M20" s="23" t="s">
        <v>25</v>
      </c>
      <c r="N20" s="57" t="str">
        <f>"0655170780"</f>
        <v>0655170780</v>
      </c>
    </row>
    <row r="21" spans="1:14" x14ac:dyDescent="0.55000000000000004">
      <c r="A21" s="3">
        <v>15</v>
      </c>
      <c r="B21" s="19">
        <v>15</v>
      </c>
      <c r="C21" s="3" t="s">
        <v>8</v>
      </c>
      <c r="D21" s="58" t="str">
        <f>"1102004634500"</f>
        <v>1102004634500</v>
      </c>
      <c r="E21" s="58" t="s">
        <v>38</v>
      </c>
      <c r="F21" s="12" t="s">
        <v>1163</v>
      </c>
      <c r="G21" s="12" t="s">
        <v>1164</v>
      </c>
      <c r="H21" s="12" t="s">
        <v>1165</v>
      </c>
      <c r="I21" s="12" t="s">
        <v>1166</v>
      </c>
      <c r="J21" s="3" t="s">
        <v>8</v>
      </c>
      <c r="K21" s="5">
        <v>5</v>
      </c>
      <c r="L21" s="3" t="s">
        <v>86</v>
      </c>
      <c r="M21" s="23" t="s">
        <v>25</v>
      </c>
      <c r="N21" s="57" t="str">
        <f>"0842829664"</f>
        <v>0842829664</v>
      </c>
    </row>
    <row r="22" spans="1:14" x14ac:dyDescent="0.55000000000000004">
      <c r="A22" s="3">
        <v>16</v>
      </c>
      <c r="B22" s="19">
        <v>16</v>
      </c>
      <c r="C22" s="3" t="s">
        <v>5</v>
      </c>
      <c r="D22" s="58" t="str">
        <f>"1102200411798"</f>
        <v>1102200411798</v>
      </c>
      <c r="E22" s="58" t="s">
        <v>38</v>
      </c>
      <c r="F22" s="12" t="s">
        <v>1167</v>
      </c>
      <c r="G22" s="12" t="s">
        <v>1168</v>
      </c>
      <c r="H22" s="12" t="s">
        <v>1169</v>
      </c>
      <c r="I22" s="12" t="s">
        <v>1170</v>
      </c>
      <c r="J22" s="3" t="s">
        <v>8</v>
      </c>
      <c r="K22" s="5">
        <v>5</v>
      </c>
      <c r="L22" s="3" t="s">
        <v>86</v>
      </c>
      <c r="M22" s="23" t="s">
        <v>25</v>
      </c>
      <c r="N22" s="57" t="str">
        <f>"0964030283"</f>
        <v>0964030283</v>
      </c>
    </row>
    <row r="23" spans="1:14" x14ac:dyDescent="0.55000000000000004">
      <c r="A23" s="3">
        <v>17</v>
      </c>
      <c r="B23" s="19">
        <v>17</v>
      </c>
      <c r="C23" s="3" t="s">
        <v>8</v>
      </c>
      <c r="D23" s="58" t="str">
        <f>"1103500127581"</f>
        <v>1103500127581</v>
      </c>
      <c r="E23" s="58" t="s">
        <v>38</v>
      </c>
      <c r="F23" s="12" t="s">
        <v>1171</v>
      </c>
      <c r="G23" s="12" t="s">
        <v>1172</v>
      </c>
      <c r="H23" s="12" t="s">
        <v>1173</v>
      </c>
      <c r="I23" s="12" t="s">
        <v>1174</v>
      </c>
      <c r="J23" s="3" t="s">
        <v>8</v>
      </c>
      <c r="K23" s="5">
        <v>5</v>
      </c>
      <c r="L23" s="3" t="s">
        <v>86</v>
      </c>
      <c r="M23" s="23" t="s">
        <v>25</v>
      </c>
      <c r="N23" s="57" t="str">
        <f>"0613245591"</f>
        <v>0613245591</v>
      </c>
    </row>
    <row r="24" spans="1:14" x14ac:dyDescent="0.55000000000000004">
      <c r="A24" s="3">
        <v>18</v>
      </c>
      <c r="B24" s="19">
        <v>18</v>
      </c>
      <c r="C24" s="3" t="s">
        <v>5</v>
      </c>
      <c r="D24" s="58" t="str">
        <f>"1101700565521"</f>
        <v>1101700565521</v>
      </c>
      <c r="E24" s="58" t="s">
        <v>38</v>
      </c>
      <c r="F24" s="12" t="s">
        <v>1175</v>
      </c>
      <c r="G24" s="12" t="s">
        <v>1176</v>
      </c>
      <c r="H24" s="12" t="s">
        <v>1177</v>
      </c>
      <c r="I24" s="12" t="s">
        <v>1178</v>
      </c>
      <c r="J24" s="3" t="s">
        <v>8</v>
      </c>
      <c r="K24" s="5">
        <v>5</v>
      </c>
      <c r="L24" s="3" t="s">
        <v>86</v>
      </c>
      <c r="M24" s="23" t="s">
        <v>25</v>
      </c>
      <c r="N24" s="57" t="str">
        <f>"0818878602"</f>
        <v>0818878602</v>
      </c>
    </row>
    <row r="25" spans="1:14" x14ac:dyDescent="0.55000000000000004">
      <c r="A25" s="3">
        <v>19</v>
      </c>
      <c r="B25" s="19">
        <v>19</v>
      </c>
      <c r="C25" s="3" t="s">
        <v>5</v>
      </c>
      <c r="D25" s="58" t="str">
        <f>"1103800071247"</f>
        <v>1103800071247</v>
      </c>
      <c r="E25" s="58" t="s">
        <v>38</v>
      </c>
      <c r="F25" s="12" t="s">
        <v>1179</v>
      </c>
      <c r="G25" s="12" t="s">
        <v>1180</v>
      </c>
      <c r="H25" s="12" t="s">
        <v>1181</v>
      </c>
      <c r="I25" s="12" t="s">
        <v>1182</v>
      </c>
      <c r="J25" s="3" t="s">
        <v>8</v>
      </c>
      <c r="K25" s="5">
        <v>5</v>
      </c>
      <c r="L25" s="3" t="s">
        <v>86</v>
      </c>
      <c r="M25" s="23" t="s">
        <v>25</v>
      </c>
      <c r="N25" s="57" t="str">
        <f>"0851648804"</f>
        <v>0851648804</v>
      </c>
    </row>
    <row r="26" spans="1:14" x14ac:dyDescent="0.55000000000000004">
      <c r="A26" s="3">
        <v>20</v>
      </c>
      <c r="B26" s="19">
        <v>20</v>
      </c>
      <c r="C26" s="3" t="s">
        <v>5</v>
      </c>
      <c r="D26" s="58" t="str">
        <f>"1102200404261"</f>
        <v>1102200404261</v>
      </c>
      <c r="E26" s="58" t="s">
        <v>37</v>
      </c>
      <c r="F26" s="12" t="s">
        <v>1183</v>
      </c>
      <c r="G26" s="12" t="s">
        <v>1184</v>
      </c>
      <c r="H26" s="12" t="s">
        <v>1185</v>
      </c>
      <c r="I26" s="12" t="s">
        <v>1186</v>
      </c>
      <c r="J26" s="3" t="s">
        <v>16</v>
      </c>
      <c r="K26" s="5">
        <v>5</v>
      </c>
      <c r="L26" s="3" t="s">
        <v>86</v>
      </c>
      <c r="M26" s="23" t="s">
        <v>25</v>
      </c>
      <c r="N26" s="57" t="str">
        <f>"0814894882"</f>
        <v>0814894882</v>
      </c>
    </row>
    <row r="27" spans="1:14" x14ac:dyDescent="0.55000000000000004">
      <c r="A27" s="3">
        <v>21</v>
      </c>
      <c r="B27" s="19">
        <v>21</v>
      </c>
      <c r="C27" s="3" t="s">
        <v>5</v>
      </c>
      <c r="D27" s="58" t="str">
        <f>"1102004654870"</f>
        <v>1102004654870</v>
      </c>
      <c r="E27" s="58" t="s">
        <v>38</v>
      </c>
      <c r="F27" s="12" t="s">
        <v>1187</v>
      </c>
      <c r="G27" s="12" t="s">
        <v>1188</v>
      </c>
      <c r="H27" s="12" t="s">
        <v>1189</v>
      </c>
      <c r="I27" s="12" t="s">
        <v>1190</v>
      </c>
      <c r="J27" s="3" t="s">
        <v>8</v>
      </c>
      <c r="K27" s="5">
        <v>5</v>
      </c>
      <c r="L27" s="3" t="s">
        <v>86</v>
      </c>
      <c r="M27" s="23" t="s">
        <v>25</v>
      </c>
      <c r="N27" s="57" t="str">
        <f>"0819044054"</f>
        <v>0819044054</v>
      </c>
    </row>
    <row r="28" spans="1:14" x14ac:dyDescent="0.55000000000000004">
      <c r="A28" s="3">
        <v>22</v>
      </c>
      <c r="B28" s="19">
        <v>22</v>
      </c>
      <c r="C28" s="3" t="s">
        <v>8</v>
      </c>
      <c r="D28" s="58" t="str">
        <f>"1100401728398"</f>
        <v>1100401728398</v>
      </c>
      <c r="E28" s="58" t="s">
        <v>38</v>
      </c>
      <c r="F28" s="12" t="s">
        <v>1191</v>
      </c>
      <c r="G28" s="12" t="s">
        <v>1192</v>
      </c>
      <c r="H28" s="12" t="s">
        <v>1193</v>
      </c>
      <c r="I28" s="12" t="s">
        <v>1194</v>
      </c>
      <c r="J28" s="3" t="s">
        <v>8</v>
      </c>
      <c r="K28" s="5">
        <v>5</v>
      </c>
      <c r="L28" s="3" t="s">
        <v>86</v>
      </c>
      <c r="M28" s="23" t="s">
        <v>25</v>
      </c>
      <c r="N28" s="57" t="str">
        <f>"0963562245"</f>
        <v>0963562245</v>
      </c>
    </row>
    <row r="29" spans="1:14" x14ac:dyDescent="0.55000000000000004">
      <c r="A29" s="3">
        <v>23</v>
      </c>
      <c r="B29" s="19">
        <v>23</v>
      </c>
      <c r="C29" s="3" t="s">
        <v>5</v>
      </c>
      <c r="D29" s="58" t="str">
        <f>"1102004691015"</f>
        <v>1102004691015</v>
      </c>
      <c r="E29" s="58" t="s">
        <v>38</v>
      </c>
      <c r="F29" s="12" t="s">
        <v>159</v>
      </c>
      <c r="G29" s="12" t="s">
        <v>1195</v>
      </c>
      <c r="H29" s="12" t="s">
        <v>192</v>
      </c>
      <c r="I29" s="12" t="s">
        <v>1196</v>
      </c>
      <c r="J29" s="3" t="s">
        <v>8</v>
      </c>
      <c r="K29" s="5">
        <v>5</v>
      </c>
      <c r="L29" s="3" t="s">
        <v>86</v>
      </c>
      <c r="M29" s="23" t="s">
        <v>25</v>
      </c>
      <c r="N29" s="57" t="str">
        <f>"0891629992"</f>
        <v>0891629992</v>
      </c>
    </row>
    <row r="30" spans="1:14" x14ac:dyDescent="0.55000000000000004">
      <c r="A30" s="3">
        <v>24</v>
      </c>
      <c r="B30" s="19">
        <v>24</v>
      </c>
      <c r="C30" s="3" t="s">
        <v>5</v>
      </c>
      <c r="D30" s="58" t="str">
        <f>"1104000369668"</f>
        <v>1104000369668</v>
      </c>
      <c r="E30" s="58" t="s">
        <v>38</v>
      </c>
      <c r="F30" s="12" t="s">
        <v>878</v>
      </c>
      <c r="G30" s="12" t="s">
        <v>770</v>
      </c>
      <c r="H30" s="12" t="s">
        <v>313</v>
      </c>
      <c r="I30" s="12" t="s">
        <v>772</v>
      </c>
      <c r="J30" s="3" t="s">
        <v>8</v>
      </c>
      <c r="K30" s="5">
        <v>5</v>
      </c>
      <c r="L30" s="3" t="s">
        <v>86</v>
      </c>
      <c r="M30" s="23" t="s">
        <v>25</v>
      </c>
      <c r="N30" s="57" t="str">
        <f>"0851411284"</f>
        <v>0851411284</v>
      </c>
    </row>
    <row r="31" spans="1:14" x14ac:dyDescent="0.55000000000000004">
      <c r="A31" s="3">
        <v>25</v>
      </c>
      <c r="B31" s="19">
        <v>25</v>
      </c>
      <c r="C31" s="3" t="s">
        <v>5</v>
      </c>
      <c r="D31" s="58" t="str">
        <f>"1102200410546"</f>
        <v>1102200410546</v>
      </c>
      <c r="E31" s="58" t="s">
        <v>38</v>
      </c>
      <c r="F31" s="12" t="s">
        <v>1197</v>
      </c>
      <c r="G31" s="12" t="s">
        <v>1198</v>
      </c>
      <c r="H31" s="12" t="s">
        <v>1199</v>
      </c>
      <c r="I31" s="12" t="s">
        <v>1200</v>
      </c>
      <c r="J31" s="3" t="s">
        <v>8</v>
      </c>
      <c r="K31" s="5">
        <v>5</v>
      </c>
      <c r="L31" s="3" t="s">
        <v>86</v>
      </c>
      <c r="M31" s="23" t="s">
        <v>25</v>
      </c>
      <c r="N31" s="57" t="str">
        <f>"0819004647"</f>
        <v>0819004647</v>
      </c>
    </row>
    <row r="32" spans="1:14" x14ac:dyDescent="0.55000000000000004">
      <c r="A32" s="3">
        <v>26</v>
      </c>
      <c r="B32" s="19">
        <v>26</v>
      </c>
      <c r="C32" s="3" t="s">
        <v>5</v>
      </c>
      <c r="D32" s="58" t="str">
        <f>"1102200410457"</f>
        <v>1102200410457</v>
      </c>
      <c r="E32" s="58" t="s">
        <v>38</v>
      </c>
      <c r="F32" s="12" t="s">
        <v>1201</v>
      </c>
      <c r="G32" s="12" t="s">
        <v>290</v>
      </c>
      <c r="H32" s="12" t="s">
        <v>1202</v>
      </c>
      <c r="I32" s="12" t="s">
        <v>292</v>
      </c>
      <c r="J32" s="3" t="s">
        <v>8</v>
      </c>
      <c r="K32" s="5">
        <v>5</v>
      </c>
      <c r="L32" s="3" t="s">
        <v>86</v>
      </c>
      <c r="M32" s="23" t="s">
        <v>25</v>
      </c>
      <c r="N32" s="57" t="str">
        <f>"0817832269"</f>
        <v>0817832269</v>
      </c>
    </row>
    <row r="33" spans="1:14" x14ac:dyDescent="0.55000000000000004">
      <c r="A33" s="3">
        <v>27</v>
      </c>
      <c r="B33" s="19">
        <v>27</v>
      </c>
      <c r="C33" s="3" t="s">
        <v>8</v>
      </c>
      <c r="D33" s="58" t="str">
        <f>"1102004635760"</f>
        <v>1102004635760</v>
      </c>
      <c r="E33" s="58" t="s">
        <v>37</v>
      </c>
      <c r="F33" s="12" t="s">
        <v>1203</v>
      </c>
      <c r="G33" s="12" t="s">
        <v>1204</v>
      </c>
      <c r="H33" s="12" t="s">
        <v>1205</v>
      </c>
      <c r="I33" s="12" t="s">
        <v>1206</v>
      </c>
      <c r="J33" s="3" t="s">
        <v>16</v>
      </c>
      <c r="K33" s="5">
        <v>5</v>
      </c>
      <c r="L33" s="3" t="s">
        <v>86</v>
      </c>
      <c r="M33" s="23" t="s">
        <v>25</v>
      </c>
      <c r="N33" s="57" t="str">
        <f>"0629493245"</f>
        <v>0629493245</v>
      </c>
    </row>
    <row r="34" spans="1:14" x14ac:dyDescent="0.55000000000000004">
      <c r="A34" s="3">
        <v>28</v>
      </c>
      <c r="B34" s="19">
        <v>28</v>
      </c>
      <c r="C34" s="3" t="s">
        <v>5</v>
      </c>
      <c r="D34" s="58" t="str">
        <f>"1102170204862"</f>
        <v>1102170204862</v>
      </c>
      <c r="E34" s="58" t="s">
        <v>38</v>
      </c>
      <c r="F34" s="12" t="s">
        <v>1207</v>
      </c>
      <c r="G34" s="12" t="s">
        <v>294</v>
      </c>
      <c r="H34" s="12" t="s">
        <v>1208</v>
      </c>
      <c r="I34" s="12" t="s">
        <v>296</v>
      </c>
      <c r="J34" s="3" t="s">
        <v>8</v>
      </c>
      <c r="K34" s="5">
        <v>5</v>
      </c>
      <c r="L34" s="3" t="s">
        <v>86</v>
      </c>
      <c r="M34" s="23" t="s">
        <v>25</v>
      </c>
      <c r="N34" s="57" t="str">
        <f>"0841296974"</f>
        <v>0841296974</v>
      </c>
    </row>
    <row r="35" spans="1:14" x14ac:dyDescent="0.55000000000000004">
      <c r="A35" s="3">
        <v>29</v>
      </c>
      <c r="B35" s="19">
        <v>29</v>
      </c>
      <c r="C35" s="3" t="s">
        <v>5</v>
      </c>
      <c r="D35" s="58" t="str">
        <f>"1102004588168"</f>
        <v>1102004588168</v>
      </c>
      <c r="E35" s="58" t="s">
        <v>37</v>
      </c>
      <c r="F35" s="12" t="s">
        <v>1209</v>
      </c>
      <c r="G35" s="12" t="s">
        <v>1210</v>
      </c>
      <c r="H35" s="12" t="s">
        <v>1211</v>
      </c>
      <c r="I35" s="12" t="s">
        <v>1212</v>
      </c>
      <c r="J35" s="3" t="s">
        <v>16</v>
      </c>
      <c r="K35" s="5">
        <v>5</v>
      </c>
      <c r="L35" s="3" t="s">
        <v>86</v>
      </c>
      <c r="M35" s="23" t="s">
        <v>25</v>
      </c>
      <c r="N35" s="57" t="str">
        <f>"0815957497"</f>
        <v>0815957497</v>
      </c>
    </row>
    <row r="36" spans="1:14" x14ac:dyDescent="0.55000000000000004">
      <c r="A36" s="3">
        <v>30</v>
      </c>
      <c r="B36" s="19">
        <v>30</v>
      </c>
      <c r="C36" s="3" t="s">
        <v>5</v>
      </c>
      <c r="D36" s="58" t="str">
        <f>"1102200411097"</f>
        <v>1102200411097</v>
      </c>
      <c r="E36" s="58" t="s">
        <v>38</v>
      </c>
      <c r="F36" s="12" t="s">
        <v>1213</v>
      </c>
      <c r="G36" s="12" t="s">
        <v>267</v>
      </c>
      <c r="H36" s="12" t="s">
        <v>1214</v>
      </c>
      <c r="I36" s="12" t="s">
        <v>269</v>
      </c>
      <c r="J36" s="3" t="s">
        <v>8</v>
      </c>
      <c r="K36" s="5">
        <v>5</v>
      </c>
      <c r="L36" s="3" t="s">
        <v>86</v>
      </c>
      <c r="M36" s="23" t="s">
        <v>25</v>
      </c>
      <c r="N36" s="57" t="str">
        <f>"0813015558"</f>
        <v>0813015558</v>
      </c>
    </row>
    <row r="37" spans="1:14" x14ac:dyDescent="0.55000000000000004">
      <c r="A37" s="3">
        <v>31</v>
      </c>
      <c r="B37" s="19">
        <v>31</v>
      </c>
      <c r="C37" s="3" t="s">
        <v>5</v>
      </c>
      <c r="D37" s="58" t="str">
        <f>"1102200411089"</f>
        <v>1102200411089</v>
      </c>
      <c r="E37" s="58" t="s">
        <v>38</v>
      </c>
      <c r="F37" s="12" t="s">
        <v>1215</v>
      </c>
      <c r="G37" s="12" t="s">
        <v>267</v>
      </c>
      <c r="H37" s="12" t="s">
        <v>1216</v>
      </c>
      <c r="I37" s="12" t="s">
        <v>269</v>
      </c>
      <c r="J37" s="3" t="s">
        <v>8</v>
      </c>
      <c r="K37" s="5">
        <v>5</v>
      </c>
      <c r="L37" s="3" t="s">
        <v>86</v>
      </c>
      <c r="M37" s="23" t="s">
        <v>25</v>
      </c>
      <c r="N37" s="57" t="str">
        <f>"0813015558"</f>
        <v>0813015558</v>
      </c>
    </row>
    <row r="38" spans="1:14" x14ac:dyDescent="0.55000000000000004">
      <c r="A38" s="3">
        <v>32</v>
      </c>
      <c r="B38" s="19">
        <v>32</v>
      </c>
      <c r="C38" s="3" t="s">
        <v>5</v>
      </c>
      <c r="D38" s="58" t="str">
        <f>"1103101323468"</f>
        <v>1103101323468</v>
      </c>
      <c r="E38" s="58" t="s">
        <v>38</v>
      </c>
      <c r="F38" s="12" t="s">
        <v>1217</v>
      </c>
      <c r="G38" s="12" t="s">
        <v>1218</v>
      </c>
      <c r="H38" s="12" t="s">
        <v>1219</v>
      </c>
      <c r="I38" s="12" t="s">
        <v>1220</v>
      </c>
      <c r="J38" s="3" t="s">
        <v>8</v>
      </c>
      <c r="K38" s="5">
        <v>5</v>
      </c>
      <c r="L38" s="3" t="s">
        <v>86</v>
      </c>
      <c r="M38" s="23" t="s">
        <v>25</v>
      </c>
      <c r="N38" s="57" t="str">
        <f>"0835178351"</f>
        <v>0835178351</v>
      </c>
    </row>
    <row r="39" spans="1:14" x14ac:dyDescent="0.55000000000000004">
      <c r="A39" s="3">
        <v>33</v>
      </c>
      <c r="B39" s="19">
        <v>33</v>
      </c>
      <c r="C39" s="3" t="s">
        <v>5</v>
      </c>
      <c r="D39" s="58" t="str">
        <f>"1100704531825"</f>
        <v>1100704531825</v>
      </c>
      <c r="E39" s="58" t="s">
        <v>37</v>
      </c>
      <c r="F39" s="12" t="s">
        <v>1221</v>
      </c>
      <c r="G39" s="12" t="s">
        <v>1222</v>
      </c>
      <c r="H39" s="12" t="s">
        <v>1223</v>
      </c>
      <c r="I39" s="12" t="s">
        <v>1224</v>
      </c>
      <c r="J39" s="3" t="s">
        <v>16</v>
      </c>
      <c r="K39" s="5">
        <v>5</v>
      </c>
      <c r="L39" s="3" t="s">
        <v>86</v>
      </c>
      <c r="M39" s="23" t="s">
        <v>25</v>
      </c>
      <c r="N39" s="57" t="str">
        <f>"0818469310"</f>
        <v>0818469310</v>
      </c>
    </row>
    <row r="40" spans="1:14" x14ac:dyDescent="0.55000000000000004">
      <c r="A40" s="3">
        <v>34</v>
      </c>
      <c r="B40" s="19">
        <v>34</v>
      </c>
      <c r="C40" s="3" t="s">
        <v>8</v>
      </c>
      <c r="D40" s="58" t="str">
        <f>"1103705102491"</f>
        <v>1103705102491</v>
      </c>
      <c r="E40" s="58" t="s">
        <v>37</v>
      </c>
      <c r="F40" s="12" t="s">
        <v>1209</v>
      </c>
      <c r="G40" s="12" t="s">
        <v>1225</v>
      </c>
      <c r="H40" s="12" t="s">
        <v>1226</v>
      </c>
      <c r="I40" s="12" t="s">
        <v>1227</v>
      </c>
      <c r="J40" s="3" t="s">
        <v>16</v>
      </c>
      <c r="K40" s="5">
        <v>5</v>
      </c>
      <c r="L40" s="3" t="s">
        <v>86</v>
      </c>
      <c r="M40" s="23" t="s">
        <v>25</v>
      </c>
      <c r="N40" s="57" t="str">
        <f>"0816884415"</f>
        <v>0816884415</v>
      </c>
    </row>
    <row r="41" spans="1:14" x14ac:dyDescent="0.55000000000000004">
      <c r="A41" s="3">
        <v>35</v>
      </c>
      <c r="B41" s="19">
        <v>35</v>
      </c>
      <c r="C41" s="3" t="s">
        <v>8</v>
      </c>
      <c r="D41" s="58" t="str">
        <f>"1100704537246"</f>
        <v>1100704537246</v>
      </c>
      <c r="E41" s="58" t="s">
        <v>38</v>
      </c>
      <c r="F41" s="12" t="s">
        <v>1228</v>
      </c>
      <c r="G41" s="12" t="s">
        <v>1229</v>
      </c>
      <c r="H41" s="12" t="s">
        <v>1230</v>
      </c>
      <c r="I41" s="12" t="s">
        <v>1231</v>
      </c>
      <c r="J41" s="3" t="s">
        <v>8</v>
      </c>
      <c r="K41" s="5">
        <v>5</v>
      </c>
      <c r="L41" s="3" t="s">
        <v>86</v>
      </c>
      <c r="M41" s="23" t="s">
        <v>25</v>
      </c>
      <c r="N41" s="57" t="str">
        <f>"0894911644"</f>
        <v>0894911644</v>
      </c>
    </row>
    <row r="42" spans="1:14" x14ac:dyDescent="0.55000000000000004">
      <c r="A42" s="3">
        <v>36</v>
      </c>
      <c r="B42" s="19">
        <v>36</v>
      </c>
      <c r="C42" s="3" t="s">
        <v>5</v>
      </c>
      <c r="D42" s="58" t="str">
        <f>"1103101338228"</f>
        <v>1103101338228</v>
      </c>
      <c r="E42" s="58" t="s">
        <v>38</v>
      </c>
      <c r="F42" s="12" t="s">
        <v>1232</v>
      </c>
      <c r="G42" s="12" t="s">
        <v>1233</v>
      </c>
      <c r="H42" s="12" t="s">
        <v>1234</v>
      </c>
      <c r="I42" s="12" t="s">
        <v>1235</v>
      </c>
      <c r="J42" s="3" t="s">
        <v>8</v>
      </c>
      <c r="K42" s="5">
        <v>5</v>
      </c>
      <c r="L42" s="3" t="s">
        <v>86</v>
      </c>
      <c r="M42" s="23" t="s">
        <v>25</v>
      </c>
      <c r="N42" s="57" t="str">
        <f>"0818554619"</f>
        <v>0818554619</v>
      </c>
    </row>
    <row r="43" spans="1:14" x14ac:dyDescent="0.55000000000000004">
      <c r="A43" s="3">
        <v>37</v>
      </c>
      <c r="B43" s="19">
        <v>37</v>
      </c>
      <c r="C43" s="3" t="s">
        <v>5</v>
      </c>
      <c r="D43" s="58" t="str">
        <f>"1102800152521"</f>
        <v>1102800152521</v>
      </c>
      <c r="E43" s="58" t="s">
        <v>38</v>
      </c>
      <c r="F43" s="12" t="s">
        <v>614</v>
      </c>
      <c r="G43" s="12" t="s">
        <v>1236</v>
      </c>
      <c r="H43" s="12" t="s">
        <v>1237</v>
      </c>
      <c r="I43" s="12" t="s">
        <v>1238</v>
      </c>
      <c r="J43" s="3" t="s">
        <v>8</v>
      </c>
      <c r="K43" s="5">
        <v>5</v>
      </c>
      <c r="L43" s="3" t="s">
        <v>86</v>
      </c>
      <c r="M43" s="23" t="s">
        <v>25</v>
      </c>
      <c r="N43" s="57" t="str">
        <f>"0829561926"</f>
        <v>0829561926</v>
      </c>
    </row>
    <row r="44" spans="1:14" x14ac:dyDescent="0.55000000000000004">
      <c r="A44" s="3">
        <v>38</v>
      </c>
      <c r="B44" s="19">
        <v>38</v>
      </c>
      <c r="C44" s="3" t="s">
        <v>5</v>
      </c>
      <c r="D44" s="58" t="str">
        <f>"1100401717574"</f>
        <v>1100401717574</v>
      </c>
      <c r="E44" s="58" t="s">
        <v>38</v>
      </c>
      <c r="F44" s="12" t="s">
        <v>1239</v>
      </c>
      <c r="G44" s="12" t="s">
        <v>1240</v>
      </c>
      <c r="H44" s="12" t="s">
        <v>1241</v>
      </c>
      <c r="I44" s="12" t="s">
        <v>1242</v>
      </c>
      <c r="J44" s="3" t="s">
        <v>8</v>
      </c>
      <c r="K44" s="5">
        <v>5</v>
      </c>
      <c r="L44" s="3" t="s">
        <v>86</v>
      </c>
      <c r="M44" s="23" t="s">
        <v>25</v>
      </c>
      <c r="N44" s="57" t="str">
        <f>"0658235395"</f>
        <v>0658235395</v>
      </c>
    </row>
    <row r="45" spans="1:14" x14ac:dyDescent="0.55000000000000004">
      <c r="A45" s="3">
        <v>39</v>
      </c>
      <c r="B45" s="19">
        <v>39</v>
      </c>
      <c r="C45" s="3" t="s">
        <v>5</v>
      </c>
      <c r="D45" s="58" t="str">
        <f>"1102004596179"</f>
        <v>1102004596179</v>
      </c>
      <c r="E45" s="58" t="s">
        <v>38</v>
      </c>
      <c r="F45" s="12" t="s">
        <v>424</v>
      </c>
      <c r="G45" s="12" t="s">
        <v>932</v>
      </c>
      <c r="H45" s="12" t="s">
        <v>1243</v>
      </c>
      <c r="I45" s="12" t="s">
        <v>934</v>
      </c>
      <c r="J45" s="3" t="s">
        <v>8</v>
      </c>
      <c r="K45" s="5">
        <v>5</v>
      </c>
      <c r="L45" s="3" t="s">
        <v>86</v>
      </c>
      <c r="M45" s="23" t="s">
        <v>25</v>
      </c>
      <c r="N45" s="57" t="str">
        <f>"0969254798"</f>
        <v>0969254798</v>
      </c>
    </row>
    <row r="46" spans="1:14" x14ac:dyDescent="0.55000000000000004">
      <c r="A46" s="3">
        <v>40</v>
      </c>
      <c r="B46" s="19">
        <v>40</v>
      </c>
      <c r="C46" s="3" t="s">
        <v>5</v>
      </c>
      <c r="D46" s="58" t="str">
        <f>"1102004659405"</f>
        <v>1102004659405</v>
      </c>
      <c r="E46" s="58" t="s">
        <v>38</v>
      </c>
      <c r="F46" s="12" t="s">
        <v>1244</v>
      </c>
      <c r="G46" s="12" t="s">
        <v>1245</v>
      </c>
      <c r="H46" s="12" t="s">
        <v>1246</v>
      </c>
      <c r="I46" s="12" t="s">
        <v>1247</v>
      </c>
      <c r="J46" s="3" t="s">
        <v>8</v>
      </c>
      <c r="K46" s="5">
        <v>5</v>
      </c>
      <c r="L46" s="3" t="s">
        <v>86</v>
      </c>
      <c r="M46" s="23" t="s">
        <v>25</v>
      </c>
      <c r="N46" s="57" t="str">
        <f>"0824626989"</f>
        <v>0824626989</v>
      </c>
    </row>
    <row r="47" spans="1:14" x14ac:dyDescent="0.55000000000000004">
      <c r="A47" s="3">
        <v>41</v>
      </c>
      <c r="B47" s="19">
        <v>41</v>
      </c>
      <c r="C47" s="3" t="s">
        <v>5</v>
      </c>
      <c r="D47" s="58" t="str">
        <f>"1104000374017"</f>
        <v>1104000374017</v>
      </c>
      <c r="E47" s="58" t="s">
        <v>37</v>
      </c>
      <c r="F47" s="12" t="s">
        <v>686</v>
      </c>
      <c r="G47" s="12" t="s">
        <v>1248</v>
      </c>
      <c r="H47" s="12" t="s">
        <v>1249</v>
      </c>
      <c r="I47" s="12" t="s">
        <v>1250</v>
      </c>
      <c r="J47" s="3" t="s">
        <v>16</v>
      </c>
      <c r="K47" s="5">
        <v>5</v>
      </c>
      <c r="L47" s="3" t="s">
        <v>86</v>
      </c>
      <c r="M47" s="23" t="s">
        <v>25</v>
      </c>
      <c r="N47" s="57" t="str">
        <f>"0814264630"</f>
        <v>0814264630</v>
      </c>
    </row>
    <row r="48" spans="1:14" x14ac:dyDescent="0.55000000000000004">
      <c r="A48" s="3">
        <v>42</v>
      </c>
      <c r="B48" s="19">
        <v>42</v>
      </c>
      <c r="C48" s="3" t="s">
        <v>5</v>
      </c>
      <c r="D48" s="58" t="str">
        <f>"1460800161356"</f>
        <v>1460800161356</v>
      </c>
      <c r="E48" s="58" t="s">
        <v>38</v>
      </c>
      <c r="F48" s="12" t="s">
        <v>1251</v>
      </c>
      <c r="G48" s="12" t="s">
        <v>1252</v>
      </c>
      <c r="H48" s="12" t="s">
        <v>1253</v>
      </c>
      <c r="I48" s="12" t="s">
        <v>1254</v>
      </c>
      <c r="J48" s="3" t="s">
        <v>8</v>
      </c>
      <c r="K48" s="5">
        <v>5</v>
      </c>
      <c r="L48" s="3" t="s">
        <v>86</v>
      </c>
      <c r="M48" s="23" t="s">
        <v>25</v>
      </c>
      <c r="N48" s="57" t="str">
        <f>"0982480484"</f>
        <v>0982480484</v>
      </c>
    </row>
    <row r="49" spans="1:14" x14ac:dyDescent="0.55000000000000004">
      <c r="A49" s="3">
        <v>43</v>
      </c>
      <c r="B49" s="19">
        <v>43</v>
      </c>
      <c r="C49" s="3" t="s">
        <v>5</v>
      </c>
      <c r="D49" s="58" t="str">
        <f>"1102200403558"</f>
        <v>1102200403558</v>
      </c>
      <c r="E49" s="58" t="s">
        <v>37</v>
      </c>
      <c r="F49" s="12" t="s">
        <v>1255</v>
      </c>
      <c r="G49" s="12" t="s">
        <v>331</v>
      </c>
      <c r="H49" s="12" t="s">
        <v>1256</v>
      </c>
      <c r="I49" s="12" t="s">
        <v>333</v>
      </c>
      <c r="J49" s="3" t="s">
        <v>16</v>
      </c>
      <c r="K49" s="5">
        <v>5</v>
      </c>
      <c r="L49" s="3" t="s">
        <v>86</v>
      </c>
      <c r="M49" s="23" t="s">
        <v>25</v>
      </c>
      <c r="N49" s="57" t="str">
        <f>"0846442244"</f>
        <v>0846442244</v>
      </c>
    </row>
    <row r="50" spans="1:14" x14ac:dyDescent="0.55000000000000004">
      <c r="A50" s="3">
        <v>44</v>
      </c>
      <c r="B50" s="19">
        <v>44</v>
      </c>
      <c r="C50" s="3" t="s">
        <v>8</v>
      </c>
      <c r="D50" s="58" t="str">
        <f>"1102200413481"</f>
        <v>1102200413481</v>
      </c>
      <c r="E50" s="58" t="s">
        <v>37</v>
      </c>
      <c r="F50" s="12" t="s">
        <v>1257</v>
      </c>
      <c r="G50" s="12" t="s">
        <v>1258</v>
      </c>
      <c r="H50" s="12" t="s">
        <v>1259</v>
      </c>
      <c r="I50" s="12" t="s">
        <v>1260</v>
      </c>
      <c r="J50" s="3" t="s">
        <v>16</v>
      </c>
      <c r="K50" s="5">
        <v>5</v>
      </c>
      <c r="L50" s="3" t="s">
        <v>86</v>
      </c>
      <c r="M50" s="23" t="s">
        <v>25</v>
      </c>
      <c r="N50" s="57" t="str">
        <f>"0827872992"</f>
        <v>0827872992</v>
      </c>
    </row>
    <row r="51" spans="1:14" x14ac:dyDescent="0.55000000000000004">
      <c r="A51" s="3">
        <v>45</v>
      </c>
      <c r="B51" s="19">
        <v>45</v>
      </c>
      <c r="C51" s="3" t="s">
        <v>5</v>
      </c>
      <c r="D51" s="58" t="str">
        <f>"1103705106225"</f>
        <v>1103705106225</v>
      </c>
      <c r="E51" s="58" t="s">
        <v>38</v>
      </c>
      <c r="F51" s="12" t="s">
        <v>559</v>
      </c>
      <c r="G51" s="12" t="s">
        <v>1261</v>
      </c>
      <c r="H51" s="12" t="s">
        <v>1262</v>
      </c>
      <c r="I51" s="12" t="s">
        <v>1263</v>
      </c>
      <c r="J51" s="3" t="s">
        <v>8</v>
      </c>
      <c r="K51" s="5">
        <v>5</v>
      </c>
      <c r="L51" s="3" t="s">
        <v>86</v>
      </c>
      <c r="M51" s="23" t="s">
        <v>25</v>
      </c>
      <c r="N51" s="57" t="str">
        <f>"0916986336"</f>
        <v>0916986336</v>
      </c>
    </row>
    <row r="52" spans="1:14" x14ac:dyDescent="0.55000000000000004">
      <c r="A52" s="3">
        <v>46</v>
      </c>
      <c r="B52" s="19">
        <v>46</v>
      </c>
      <c r="C52" s="3" t="s">
        <v>5</v>
      </c>
      <c r="D52" s="58" t="str">
        <f>"1103101321732"</f>
        <v>1103101321732</v>
      </c>
      <c r="E52" s="58" t="s">
        <v>37</v>
      </c>
      <c r="F52" s="12" t="s">
        <v>1264</v>
      </c>
      <c r="G52" s="12" t="s">
        <v>1265</v>
      </c>
      <c r="H52" s="12" t="s">
        <v>1266</v>
      </c>
      <c r="I52" s="12" t="s">
        <v>1267</v>
      </c>
      <c r="J52" s="3" t="s">
        <v>16</v>
      </c>
      <c r="K52" s="5">
        <v>5</v>
      </c>
      <c r="L52" s="3" t="s">
        <v>86</v>
      </c>
      <c r="M52" s="23" t="s">
        <v>25</v>
      </c>
      <c r="N52" s="57" t="str">
        <f>"0865493647"</f>
        <v>0865493647</v>
      </c>
    </row>
    <row r="53" spans="1:14" x14ac:dyDescent="0.55000000000000004">
      <c r="A53" s="3">
        <v>47</v>
      </c>
      <c r="B53" s="19">
        <v>47</v>
      </c>
      <c r="C53" s="3" t="s">
        <v>5</v>
      </c>
      <c r="D53" s="58" t="str">
        <f>"1102004655205"</f>
        <v>1102004655205</v>
      </c>
      <c r="E53" s="58" t="s">
        <v>38</v>
      </c>
      <c r="F53" s="12" t="s">
        <v>1268</v>
      </c>
      <c r="G53" s="12" t="s">
        <v>1269</v>
      </c>
      <c r="H53" s="12" t="s">
        <v>1270</v>
      </c>
      <c r="I53" s="12" t="s">
        <v>1271</v>
      </c>
      <c r="J53" s="3" t="s">
        <v>8</v>
      </c>
      <c r="K53" s="5">
        <v>5</v>
      </c>
      <c r="L53" s="3" t="s">
        <v>86</v>
      </c>
      <c r="M53" s="23" t="s">
        <v>25</v>
      </c>
      <c r="N53" s="57" t="str">
        <f>"0812962525"</f>
        <v>0812962525</v>
      </c>
    </row>
    <row r="54" spans="1:14" x14ac:dyDescent="0.55000000000000004">
      <c r="A54" s="3">
        <v>48</v>
      </c>
      <c r="B54" s="19">
        <v>48</v>
      </c>
      <c r="C54" s="3" t="s">
        <v>5</v>
      </c>
      <c r="D54" s="58" t="str">
        <f>"1102004591924"</f>
        <v>1102004591924</v>
      </c>
      <c r="E54" s="58" t="s">
        <v>37</v>
      </c>
      <c r="F54" s="12" t="s">
        <v>1272</v>
      </c>
      <c r="G54" s="12" t="s">
        <v>1273</v>
      </c>
      <c r="H54" s="12" t="s">
        <v>1274</v>
      </c>
      <c r="I54" s="12" t="s">
        <v>1275</v>
      </c>
      <c r="J54" s="3" t="s">
        <v>16</v>
      </c>
      <c r="K54" s="5">
        <v>5</v>
      </c>
      <c r="L54" s="3" t="s">
        <v>86</v>
      </c>
      <c r="M54" s="23" t="s">
        <v>25</v>
      </c>
      <c r="N54" s="57" t="str">
        <f>"0822215467"</f>
        <v>0822215467</v>
      </c>
    </row>
    <row r="55" spans="1:14" x14ac:dyDescent="0.55000000000000004">
      <c r="A55" s="3">
        <v>49</v>
      </c>
      <c r="B55" s="19">
        <v>49</v>
      </c>
      <c r="C55" s="3" t="s">
        <v>5</v>
      </c>
      <c r="D55" s="58" t="str">
        <f>"1102200405127"</f>
        <v>1102200405127</v>
      </c>
      <c r="E55" s="58" t="s">
        <v>38</v>
      </c>
      <c r="F55" s="12" t="s">
        <v>1276</v>
      </c>
      <c r="G55" s="12" t="s">
        <v>1277</v>
      </c>
      <c r="H55" s="12" t="s">
        <v>1107</v>
      </c>
      <c r="I55" s="12" t="s">
        <v>1278</v>
      </c>
      <c r="J55" s="3" t="s">
        <v>8</v>
      </c>
      <c r="K55" s="5">
        <v>5</v>
      </c>
      <c r="L55" s="3" t="s">
        <v>86</v>
      </c>
      <c r="M55" s="23" t="s">
        <v>25</v>
      </c>
      <c r="N55" s="57" t="str">
        <f>"0811906259"</f>
        <v>0811906259</v>
      </c>
    </row>
    <row r="56" spans="1:14" x14ac:dyDescent="0.55000000000000004">
      <c r="A56" s="3">
        <v>50</v>
      </c>
      <c r="B56" s="19">
        <v>50</v>
      </c>
      <c r="C56" s="3" t="s">
        <v>5</v>
      </c>
      <c r="D56" s="58" t="str">
        <f>"1609901197271"</f>
        <v>1609901197271</v>
      </c>
      <c r="E56" s="58" t="s">
        <v>38</v>
      </c>
      <c r="F56" s="12" t="s">
        <v>1279</v>
      </c>
      <c r="G56" s="12" t="s">
        <v>1280</v>
      </c>
      <c r="H56" s="12" t="s">
        <v>1281</v>
      </c>
      <c r="I56" s="12" t="s">
        <v>1282</v>
      </c>
      <c r="J56" s="3" t="s">
        <v>8</v>
      </c>
      <c r="K56" s="5">
        <v>5</v>
      </c>
      <c r="L56" s="3" t="s">
        <v>86</v>
      </c>
      <c r="M56" s="23" t="s">
        <v>25</v>
      </c>
      <c r="N56" s="57" t="str">
        <f>"0997454664"</f>
        <v>0997454664</v>
      </c>
    </row>
    <row r="57" spans="1:14" x14ac:dyDescent="0.55000000000000004">
      <c r="A57" s="3">
        <v>51</v>
      </c>
      <c r="B57" s="19">
        <v>51</v>
      </c>
      <c r="C57" s="3" t="s">
        <v>5</v>
      </c>
      <c r="D57" s="58" t="str">
        <f>"1841201071021"</f>
        <v>1841201071021</v>
      </c>
      <c r="E57" s="58" t="s">
        <v>38</v>
      </c>
      <c r="F57" s="12" t="s">
        <v>1283</v>
      </c>
      <c r="G57" s="12" t="s">
        <v>1284</v>
      </c>
      <c r="H57" s="12" t="s">
        <v>1285</v>
      </c>
      <c r="I57" s="12" t="s">
        <v>1286</v>
      </c>
      <c r="J57" s="3" t="s">
        <v>8</v>
      </c>
      <c r="K57" s="5">
        <v>5</v>
      </c>
      <c r="L57" s="3" t="s">
        <v>86</v>
      </c>
      <c r="M57" s="23" t="s">
        <v>25</v>
      </c>
      <c r="N57" s="57" t="str">
        <f>"0926655688"</f>
        <v>0926655688</v>
      </c>
    </row>
    <row r="58" spans="1:14" x14ac:dyDescent="0.55000000000000004">
      <c r="A58" s="3">
        <v>52</v>
      </c>
      <c r="B58" s="19">
        <v>52</v>
      </c>
      <c r="C58" s="3" t="s">
        <v>5</v>
      </c>
      <c r="D58" s="58" t="str">
        <f>"1102004664581"</f>
        <v>1102004664581</v>
      </c>
      <c r="E58" s="58" t="s">
        <v>38</v>
      </c>
      <c r="F58" s="12" t="s">
        <v>1287</v>
      </c>
      <c r="G58" s="12" t="s">
        <v>1288</v>
      </c>
      <c r="H58" s="12" t="s">
        <v>1289</v>
      </c>
      <c r="I58" s="12" t="s">
        <v>1290</v>
      </c>
      <c r="J58" s="3" t="s">
        <v>8</v>
      </c>
      <c r="K58" s="5">
        <v>5</v>
      </c>
      <c r="L58" s="3" t="s">
        <v>86</v>
      </c>
      <c r="M58" s="23" t="s">
        <v>25</v>
      </c>
      <c r="N58" s="57" t="str">
        <f>"0919594946"</f>
        <v>0919594946</v>
      </c>
    </row>
    <row r="59" spans="1:14" x14ac:dyDescent="0.55000000000000004">
      <c r="A59" s="3">
        <v>53</v>
      </c>
      <c r="B59" s="19">
        <v>53</v>
      </c>
      <c r="C59" s="3" t="s">
        <v>5</v>
      </c>
      <c r="D59" s="58" t="str">
        <f>"1103705068218"</f>
        <v>1103705068218</v>
      </c>
      <c r="E59" s="58" t="s">
        <v>37</v>
      </c>
      <c r="F59" s="12" t="s">
        <v>1291</v>
      </c>
      <c r="G59" s="12" t="s">
        <v>199</v>
      </c>
      <c r="H59" s="12" t="s">
        <v>1292</v>
      </c>
      <c r="I59" s="12" t="s">
        <v>201</v>
      </c>
      <c r="J59" s="3" t="s">
        <v>16</v>
      </c>
      <c r="K59" s="5">
        <v>5</v>
      </c>
      <c r="L59" s="3" t="s">
        <v>86</v>
      </c>
      <c r="M59" s="23" t="s">
        <v>25</v>
      </c>
      <c r="N59" s="57" t="str">
        <f>"0992526393"</f>
        <v>0992526393</v>
      </c>
    </row>
    <row r="60" spans="1:14" x14ac:dyDescent="0.55000000000000004">
      <c r="A60" s="3">
        <v>54</v>
      </c>
      <c r="B60" s="19">
        <v>54</v>
      </c>
      <c r="C60" s="3"/>
      <c r="D60" s="58"/>
      <c r="E60" s="58"/>
      <c r="F60" s="12"/>
      <c r="G60" s="12"/>
      <c r="H60" s="12"/>
      <c r="I60" s="12"/>
      <c r="J60" s="3"/>
      <c r="K60" s="5">
        <v>5</v>
      </c>
      <c r="L60" s="3"/>
      <c r="M60" s="23"/>
      <c r="N60" s="57"/>
    </row>
    <row r="61" spans="1:14" x14ac:dyDescent="0.55000000000000004">
      <c r="A61" s="3">
        <v>55</v>
      </c>
      <c r="B61" s="19">
        <v>55</v>
      </c>
      <c r="C61" s="3"/>
      <c r="D61" s="58"/>
      <c r="E61" s="58"/>
      <c r="F61" s="12"/>
      <c r="G61" s="12"/>
      <c r="H61" s="12"/>
      <c r="I61" s="12"/>
      <c r="J61" s="3"/>
      <c r="K61" s="5">
        <v>5</v>
      </c>
      <c r="L61" s="3"/>
      <c r="M61" s="23"/>
      <c r="N61" s="57"/>
    </row>
    <row r="62" spans="1:14" x14ac:dyDescent="0.55000000000000004">
      <c r="A62" s="3">
        <v>56</v>
      </c>
      <c r="B62" s="19">
        <v>56</v>
      </c>
      <c r="C62" s="3"/>
      <c r="D62" s="58"/>
      <c r="E62" s="58"/>
      <c r="F62" s="12"/>
      <c r="G62" s="12"/>
      <c r="H62" s="12"/>
      <c r="I62" s="12"/>
      <c r="J62" s="3"/>
      <c r="K62" s="5">
        <v>5</v>
      </c>
      <c r="L62" s="3"/>
      <c r="M62" s="23"/>
      <c r="N62" s="57"/>
    </row>
    <row r="63" spans="1:14" x14ac:dyDescent="0.55000000000000004">
      <c r="A63" s="3">
        <v>57</v>
      </c>
      <c r="B63" s="19">
        <v>57</v>
      </c>
      <c r="C63" s="3"/>
      <c r="D63" s="58"/>
      <c r="E63" s="58"/>
      <c r="F63" s="12"/>
      <c r="G63" s="12"/>
      <c r="H63" s="12"/>
      <c r="I63" s="12"/>
      <c r="J63" s="3"/>
      <c r="K63" s="5">
        <v>5</v>
      </c>
      <c r="L63" s="3"/>
      <c r="M63" s="23"/>
      <c r="N63" s="57"/>
    </row>
    <row r="64" spans="1:14" x14ac:dyDescent="0.55000000000000004">
      <c r="A64" s="3">
        <v>58</v>
      </c>
      <c r="B64" s="19">
        <v>58</v>
      </c>
      <c r="C64" s="3"/>
      <c r="D64" s="58"/>
      <c r="E64" s="58"/>
      <c r="F64" s="12"/>
      <c r="G64" s="12"/>
      <c r="H64" s="12"/>
      <c r="I64" s="12"/>
      <c r="J64" s="3"/>
      <c r="K64" s="5">
        <v>5</v>
      </c>
      <c r="L64" s="3"/>
      <c r="M64" s="23"/>
      <c r="N64" s="57"/>
    </row>
    <row r="65" spans="1:14" x14ac:dyDescent="0.55000000000000004">
      <c r="A65" s="3">
        <v>59</v>
      </c>
      <c r="B65" s="19">
        <v>59</v>
      </c>
      <c r="C65" s="3"/>
      <c r="D65" s="58"/>
      <c r="E65" s="58"/>
      <c r="F65" s="12"/>
      <c r="G65" s="12"/>
      <c r="H65" s="12"/>
      <c r="I65" s="12"/>
      <c r="J65" s="3"/>
      <c r="K65" s="5">
        <v>5</v>
      </c>
      <c r="L65" s="3"/>
      <c r="M65" s="23"/>
      <c r="N65" s="57"/>
    </row>
    <row r="66" spans="1:14" x14ac:dyDescent="0.55000000000000004">
      <c r="A66" s="3">
        <v>60</v>
      </c>
      <c r="B66" s="19">
        <v>60</v>
      </c>
      <c r="C66" s="3"/>
      <c r="D66" s="58"/>
      <c r="E66" s="58"/>
      <c r="F66" s="12"/>
      <c r="G66" s="12"/>
      <c r="H66" s="12"/>
      <c r="I66" s="12"/>
      <c r="J66" s="3"/>
      <c r="K66" s="5">
        <v>5</v>
      </c>
      <c r="L66" s="3"/>
      <c r="M66" s="23"/>
      <c r="N66" s="57"/>
    </row>
    <row r="67" spans="1:14" x14ac:dyDescent="0.55000000000000004">
      <c r="A67" s="3">
        <v>61</v>
      </c>
      <c r="B67" s="19">
        <v>61</v>
      </c>
      <c r="C67" s="3"/>
      <c r="D67" s="58"/>
      <c r="E67" s="58"/>
      <c r="F67" s="12"/>
      <c r="G67" s="12"/>
      <c r="H67" s="12"/>
      <c r="I67" s="12"/>
      <c r="J67" s="3"/>
      <c r="K67" s="5">
        <v>5</v>
      </c>
      <c r="L67" s="3"/>
      <c r="M67" s="23"/>
      <c r="N67" s="57"/>
    </row>
    <row r="68" spans="1:14" x14ac:dyDescent="0.55000000000000004">
      <c r="A68" s="3">
        <v>62</v>
      </c>
      <c r="B68" s="19">
        <v>62</v>
      </c>
      <c r="C68" s="3"/>
      <c r="D68" s="58"/>
      <c r="E68" s="58"/>
      <c r="F68" s="12"/>
      <c r="G68" s="12"/>
      <c r="H68" s="12"/>
      <c r="I68" s="12"/>
      <c r="J68" s="3"/>
      <c r="K68" s="5">
        <v>5</v>
      </c>
      <c r="L68" s="3"/>
      <c r="M68" s="23"/>
      <c r="N68" s="57"/>
    </row>
    <row r="69" spans="1:14" x14ac:dyDescent="0.55000000000000004">
      <c r="A69" s="3">
        <v>63</v>
      </c>
      <c r="B69" s="19">
        <v>63</v>
      </c>
      <c r="C69" s="3"/>
      <c r="D69" s="58"/>
      <c r="E69" s="58"/>
      <c r="F69" s="12"/>
      <c r="G69" s="12"/>
      <c r="H69" s="12"/>
      <c r="I69" s="12"/>
      <c r="J69" s="3"/>
      <c r="K69" s="5">
        <v>5</v>
      </c>
      <c r="L69" s="3"/>
      <c r="M69" s="23"/>
      <c r="N69" s="57"/>
    </row>
    <row r="70" spans="1:14" x14ac:dyDescent="0.55000000000000004">
      <c r="A70" s="3">
        <v>64</v>
      </c>
      <c r="B70" s="19">
        <v>64</v>
      </c>
      <c r="C70" s="3"/>
      <c r="D70" s="58"/>
      <c r="E70" s="58"/>
      <c r="F70" s="12"/>
      <c r="G70" s="12"/>
      <c r="H70" s="12"/>
      <c r="I70" s="12"/>
      <c r="J70" s="3"/>
      <c r="K70" s="5">
        <v>5</v>
      </c>
      <c r="L70" s="3"/>
      <c r="M70" s="23"/>
      <c r="N70" s="57"/>
    </row>
    <row r="71" spans="1:14" x14ac:dyDescent="0.55000000000000004">
      <c r="A71" s="3">
        <v>65</v>
      </c>
      <c r="B71" s="19">
        <v>65</v>
      </c>
      <c r="C71" s="3"/>
      <c r="D71" s="58"/>
      <c r="E71" s="58"/>
      <c r="F71" s="12"/>
      <c r="G71" s="12"/>
      <c r="H71" s="12"/>
      <c r="I71" s="12"/>
      <c r="J71" s="3"/>
      <c r="K71" s="5">
        <v>5</v>
      </c>
      <c r="L71" s="3"/>
      <c r="M71" s="23"/>
      <c r="N71" s="57"/>
    </row>
    <row r="72" spans="1:14" x14ac:dyDescent="0.55000000000000004">
      <c r="A72" s="3">
        <v>66</v>
      </c>
      <c r="B72" s="19">
        <v>66</v>
      </c>
      <c r="C72" s="3"/>
      <c r="D72" s="58"/>
      <c r="E72" s="58"/>
      <c r="F72" s="12"/>
      <c r="G72" s="12"/>
      <c r="H72" s="12"/>
      <c r="I72" s="12"/>
      <c r="J72" s="3"/>
      <c r="K72" s="5">
        <v>5</v>
      </c>
      <c r="L72" s="3"/>
      <c r="M72" s="23"/>
      <c r="N72" s="57"/>
    </row>
    <row r="73" spans="1:14" x14ac:dyDescent="0.55000000000000004">
      <c r="A73" s="3">
        <v>67</v>
      </c>
      <c r="B73" s="19">
        <v>67</v>
      </c>
      <c r="C73" s="3"/>
      <c r="D73" s="58"/>
      <c r="E73" s="58"/>
      <c r="F73" s="12"/>
      <c r="G73" s="12"/>
      <c r="H73" s="12"/>
      <c r="I73" s="12"/>
      <c r="J73" s="3"/>
      <c r="K73" s="5">
        <v>5</v>
      </c>
      <c r="L73" s="3"/>
      <c r="M73" s="23"/>
      <c r="N73" s="57"/>
    </row>
    <row r="74" spans="1:14" x14ac:dyDescent="0.55000000000000004">
      <c r="A74" s="3">
        <v>68</v>
      </c>
      <c r="B74" s="19">
        <v>68</v>
      </c>
      <c r="C74" s="3"/>
      <c r="D74" s="58"/>
      <c r="E74" s="58"/>
      <c r="F74" s="12"/>
      <c r="G74" s="12"/>
      <c r="H74" s="12"/>
      <c r="I74" s="12"/>
      <c r="J74" s="3"/>
      <c r="K74" s="5">
        <v>5</v>
      </c>
      <c r="L74" s="3"/>
      <c r="M74" s="23"/>
      <c r="N74" s="57"/>
    </row>
    <row r="75" spans="1:14" x14ac:dyDescent="0.55000000000000004">
      <c r="A75" s="3">
        <v>69</v>
      </c>
      <c r="B75" s="19">
        <v>69</v>
      </c>
      <c r="C75" s="3"/>
      <c r="D75" s="58"/>
      <c r="E75" s="58"/>
      <c r="F75" s="12"/>
      <c r="G75" s="12"/>
      <c r="H75" s="12"/>
      <c r="I75" s="12"/>
      <c r="J75" s="3"/>
      <c r="K75" s="5">
        <v>5</v>
      </c>
      <c r="L75" s="3"/>
      <c r="M75" s="23"/>
      <c r="N75" s="57"/>
    </row>
    <row r="76" spans="1:14" x14ac:dyDescent="0.55000000000000004">
      <c r="A76" s="3">
        <v>70</v>
      </c>
      <c r="B76" s="19">
        <v>70</v>
      </c>
      <c r="C76" s="3"/>
      <c r="D76" s="58"/>
      <c r="E76" s="58"/>
      <c r="F76" s="12"/>
      <c r="G76" s="12"/>
      <c r="H76" s="12"/>
      <c r="I76" s="12"/>
      <c r="J76" s="3"/>
      <c r="K76" s="5">
        <v>5</v>
      </c>
      <c r="L76" s="3"/>
      <c r="M76" s="23"/>
      <c r="N76" s="57"/>
    </row>
    <row r="77" spans="1:14" x14ac:dyDescent="0.55000000000000004">
      <c r="A77" s="3">
        <v>71</v>
      </c>
      <c r="B77" s="19">
        <v>71</v>
      </c>
      <c r="C77" s="3"/>
      <c r="D77" s="58"/>
      <c r="E77" s="58"/>
      <c r="F77" s="12"/>
      <c r="G77" s="12"/>
      <c r="H77" s="12"/>
      <c r="I77" s="12"/>
      <c r="J77" s="3"/>
      <c r="K77" s="5">
        <v>5</v>
      </c>
      <c r="L77" s="3"/>
      <c r="M77" s="23"/>
      <c r="N77" s="57"/>
    </row>
    <row r="78" spans="1:14" x14ac:dyDescent="0.55000000000000004">
      <c r="A78" s="3">
        <v>72</v>
      </c>
      <c r="B78" s="19">
        <v>72</v>
      </c>
      <c r="C78" s="3"/>
      <c r="D78" s="58"/>
      <c r="E78" s="58"/>
      <c r="F78" s="12"/>
      <c r="G78" s="12"/>
      <c r="H78" s="12"/>
      <c r="I78" s="12"/>
      <c r="J78" s="3"/>
      <c r="K78" s="5">
        <v>5</v>
      </c>
      <c r="L78" s="3"/>
      <c r="M78" s="23"/>
      <c r="N78" s="57"/>
    </row>
    <row r="79" spans="1:14" x14ac:dyDescent="0.55000000000000004">
      <c r="A79" s="3">
        <v>73</v>
      </c>
      <c r="B79" s="19">
        <v>73</v>
      </c>
      <c r="C79" s="3"/>
      <c r="D79" s="58"/>
      <c r="E79" s="58"/>
      <c r="F79" s="12"/>
      <c r="G79" s="12"/>
      <c r="H79" s="12"/>
      <c r="I79" s="12"/>
      <c r="J79" s="3"/>
      <c r="K79" s="5">
        <v>5</v>
      </c>
      <c r="L79" s="3"/>
      <c r="M79" s="23"/>
      <c r="N79" s="57"/>
    </row>
    <row r="80" spans="1:14" x14ac:dyDescent="0.55000000000000004">
      <c r="A80" s="3">
        <v>74</v>
      </c>
      <c r="B80" s="19">
        <v>74</v>
      </c>
      <c r="C80" s="3"/>
      <c r="D80" s="58"/>
      <c r="E80" s="58"/>
      <c r="F80" s="12"/>
      <c r="G80" s="12"/>
      <c r="H80" s="12"/>
      <c r="I80" s="12"/>
      <c r="J80" s="3"/>
      <c r="K80" s="5">
        <v>5</v>
      </c>
      <c r="L80" s="3"/>
      <c r="M80" s="23"/>
      <c r="N80" s="57"/>
    </row>
    <row r="81" spans="1:14" x14ac:dyDescent="0.55000000000000004">
      <c r="A81" s="3">
        <v>75</v>
      </c>
      <c r="B81" s="19">
        <v>75</v>
      </c>
      <c r="C81" s="3"/>
      <c r="D81" s="58"/>
      <c r="E81" s="58"/>
      <c r="F81" s="12"/>
      <c r="G81" s="12"/>
      <c r="H81" s="12"/>
      <c r="I81" s="12"/>
      <c r="J81" s="3"/>
      <c r="K81" s="5">
        <v>5</v>
      </c>
      <c r="L81" s="3"/>
      <c r="M81" s="23"/>
      <c r="N81" s="57"/>
    </row>
    <row r="82" spans="1:14" x14ac:dyDescent="0.55000000000000004">
      <c r="A82" s="3">
        <v>76</v>
      </c>
      <c r="B82" s="19">
        <v>76</v>
      </c>
      <c r="C82" s="3"/>
      <c r="D82" s="58"/>
      <c r="E82" s="58"/>
      <c r="F82" s="12"/>
      <c r="G82" s="12"/>
      <c r="H82" s="12"/>
      <c r="I82" s="12"/>
      <c r="J82" s="3"/>
      <c r="K82" s="5">
        <v>5</v>
      </c>
      <c r="L82" s="3"/>
      <c r="M82" s="23"/>
      <c r="N82" s="57"/>
    </row>
    <row r="83" spans="1:14" x14ac:dyDescent="0.55000000000000004">
      <c r="A83" s="3">
        <v>77</v>
      </c>
      <c r="B83" s="19">
        <v>77</v>
      </c>
      <c r="C83" s="3"/>
      <c r="D83" s="58"/>
      <c r="E83" s="58"/>
      <c r="F83" s="12"/>
      <c r="G83" s="12"/>
      <c r="H83" s="12"/>
      <c r="I83" s="12"/>
      <c r="J83" s="3"/>
      <c r="K83" s="5">
        <v>5</v>
      </c>
      <c r="L83" s="3"/>
      <c r="M83" s="23"/>
      <c r="N83" s="57"/>
    </row>
    <row r="84" spans="1:14" x14ac:dyDescent="0.55000000000000004">
      <c r="A84" s="3">
        <v>78</v>
      </c>
      <c r="B84" s="19">
        <v>78</v>
      </c>
      <c r="C84" s="3"/>
      <c r="D84" s="58"/>
      <c r="E84" s="58"/>
      <c r="F84" s="12"/>
      <c r="G84" s="12"/>
      <c r="H84" s="12"/>
      <c r="I84" s="12"/>
      <c r="J84" s="3"/>
      <c r="K84" s="5">
        <v>5</v>
      </c>
      <c r="L84" s="3"/>
      <c r="M84" s="23"/>
      <c r="N84" s="57"/>
    </row>
    <row r="85" spans="1:14" x14ac:dyDescent="0.55000000000000004">
      <c r="A85" s="3">
        <v>79</v>
      </c>
      <c r="B85" s="19">
        <v>79</v>
      </c>
      <c r="C85" s="3"/>
      <c r="D85" s="58"/>
      <c r="E85" s="58"/>
      <c r="F85" s="12"/>
      <c r="G85" s="12"/>
      <c r="H85" s="12"/>
      <c r="I85" s="12"/>
      <c r="J85" s="3"/>
      <c r="K85" s="5">
        <v>5</v>
      </c>
      <c r="L85" s="3"/>
      <c r="M85" s="23"/>
      <c r="N85" s="57"/>
    </row>
    <row r="86" spans="1:14" x14ac:dyDescent="0.55000000000000004">
      <c r="A86" s="3">
        <v>80</v>
      </c>
      <c r="B86" s="19">
        <v>80</v>
      </c>
      <c r="C86" s="3"/>
      <c r="D86" s="58"/>
      <c r="E86" s="58"/>
      <c r="F86" s="12"/>
      <c r="G86" s="12"/>
      <c r="H86" s="12"/>
      <c r="I86" s="12"/>
      <c r="J86" s="3"/>
      <c r="K86" s="5">
        <v>5</v>
      </c>
      <c r="L86" s="3"/>
      <c r="M86" s="23"/>
      <c r="N86" s="57"/>
    </row>
    <row r="87" spans="1:14" x14ac:dyDescent="0.55000000000000004">
      <c r="A87" s="3">
        <v>81</v>
      </c>
      <c r="B87" s="19">
        <v>81</v>
      </c>
      <c r="C87" s="3"/>
      <c r="D87" s="58"/>
      <c r="E87" s="58"/>
      <c r="F87" s="12"/>
      <c r="G87" s="12"/>
      <c r="H87" s="12"/>
      <c r="I87" s="12"/>
      <c r="J87" s="3"/>
      <c r="K87" s="5">
        <v>5</v>
      </c>
      <c r="L87" s="3"/>
      <c r="M87" s="23"/>
      <c r="N87" s="57"/>
    </row>
    <row r="88" spans="1:14" x14ac:dyDescent="0.55000000000000004">
      <c r="A88" s="3">
        <v>82</v>
      </c>
      <c r="B88" s="19">
        <v>82</v>
      </c>
      <c r="C88" s="3"/>
      <c r="D88" s="58"/>
      <c r="E88" s="58"/>
      <c r="F88" s="12"/>
      <c r="G88" s="12"/>
      <c r="H88" s="12"/>
      <c r="I88" s="12"/>
      <c r="J88" s="3"/>
      <c r="K88" s="5">
        <v>5</v>
      </c>
      <c r="L88" s="3"/>
      <c r="M88" s="23"/>
      <c r="N88" s="57"/>
    </row>
    <row r="89" spans="1:14" x14ac:dyDescent="0.55000000000000004">
      <c r="A89" s="3">
        <v>83</v>
      </c>
      <c r="B89" s="19">
        <v>83</v>
      </c>
      <c r="C89" s="3"/>
      <c r="D89" s="58"/>
      <c r="E89" s="58"/>
      <c r="F89" s="12"/>
      <c r="G89" s="12"/>
      <c r="H89" s="12"/>
      <c r="I89" s="12"/>
      <c r="J89" s="3"/>
      <c r="K89" s="5">
        <v>5</v>
      </c>
      <c r="L89" s="3"/>
      <c r="M89" s="23"/>
      <c r="N89" s="57"/>
    </row>
    <row r="90" spans="1:14" x14ac:dyDescent="0.55000000000000004">
      <c r="A90" s="3">
        <v>84</v>
      </c>
      <c r="B90" s="19">
        <v>84</v>
      </c>
      <c r="C90" s="3"/>
      <c r="D90" s="58"/>
      <c r="E90" s="58"/>
      <c r="F90" s="12"/>
      <c r="G90" s="12"/>
      <c r="H90" s="12"/>
      <c r="I90" s="12"/>
      <c r="J90" s="3"/>
      <c r="K90" s="5">
        <v>5</v>
      </c>
      <c r="L90" s="3"/>
      <c r="M90" s="23"/>
      <c r="N90" s="57"/>
    </row>
    <row r="91" spans="1:14" x14ac:dyDescent="0.55000000000000004">
      <c r="A91" s="3">
        <v>85</v>
      </c>
      <c r="B91" s="19">
        <v>85</v>
      </c>
      <c r="C91" s="3"/>
      <c r="D91" s="58"/>
      <c r="E91" s="58"/>
      <c r="F91" s="12"/>
      <c r="G91" s="12"/>
      <c r="H91" s="12"/>
      <c r="I91" s="12"/>
      <c r="J91" s="3"/>
      <c r="K91" s="5">
        <v>5</v>
      </c>
      <c r="L91" s="3"/>
      <c r="M91" s="23"/>
      <c r="N91" s="57"/>
    </row>
    <row r="92" spans="1:14" x14ac:dyDescent="0.55000000000000004">
      <c r="A92" s="3">
        <v>86</v>
      </c>
      <c r="B92" s="19">
        <v>86</v>
      </c>
      <c r="C92" s="3"/>
      <c r="D92" s="58"/>
      <c r="E92" s="58"/>
      <c r="F92" s="12"/>
      <c r="G92" s="12"/>
      <c r="H92" s="12"/>
      <c r="I92" s="12"/>
      <c r="J92" s="3"/>
      <c r="K92" s="5">
        <v>5</v>
      </c>
      <c r="L92" s="3"/>
      <c r="M92" s="23"/>
      <c r="N92" s="57"/>
    </row>
    <row r="93" spans="1:14" x14ac:dyDescent="0.55000000000000004">
      <c r="A93" s="3">
        <v>87</v>
      </c>
      <c r="B93" s="19">
        <v>87</v>
      </c>
      <c r="C93" s="3"/>
      <c r="D93" s="58"/>
      <c r="E93" s="58"/>
      <c r="F93" s="12"/>
      <c r="G93" s="12"/>
      <c r="H93" s="12"/>
      <c r="I93" s="12"/>
      <c r="J93" s="3"/>
      <c r="K93" s="5">
        <v>5</v>
      </c>
      <c r="L93" s="3"/>
      <c r="M93" s="23"/>
      <c r="N93" s="57"/>
    </row>
    <row r="94" spans="1:14" x14ac:dyDescent="0.55000000000000004">
      <c r="A94" s="3">
        <v>88</v>
      </c>
      <c r="B94" s="19">
        <v>88</v>
      </c>
      <c r="C94" s="3"/>
      <c r="D94" s="58"/>
      <c r="E94" s="58"/>
      <c r="F94" s="12"/>
      <c r="G94" s="12"/>
      <c r="H94" s="12"/>
      <c r="I94" s="12"/>
      <c r="J94" s="3"/>
      <c r="K94" s="5">
        <v>5</v>
      </c>
      <c r="L94" s="3"/>
      <c r="M94" s="23"/>
      <c r="N94" s="57"/>
    </row>
    <row r="95" spans="1:14" x14ac:dyDescent="0.55000000000000004">
      <c r="A95" s="3">
        <v>89</v>
      </c>
      <c r="B95" s="19">
        <v>89</v>
      </c>
      <c r="C95" s="3"/>
      <c r="D95" s="58"/>
      <c r="E95" s="58"/>
      <c r="F95" s="12"/>
      <c r="G95" s="12"/>
      <c r="H95" s="12"/>
      <c r="I95" s="12"/>
      <c r="J95" s="3"/>
      <c r="K95" s="5">
        <v>5</v>
      </c>
      <c r="L95" s="3"/>
      <c r="M95" s="23"/>
      <c r="N95" s="57"/>
    </row>
    <row r="96" spans="1:14" x14ac:dyDescent="0.55000000000000004">
      <c r="A96" s="3">
        <v>90</v>
      </c>
      <c r="B96" s="19">
        <v>90</v>
      </c>
      <c r="C96" s="3"/>
      <c r="D96" s="58"/>
      <c r="E96" s="58"/>
      <c r="F96" s="12"/>
      <c r="G96" s="12"/>
      <c r="H96" s="12"/>
      <c r="I96" s="12"/>
      <c r="J96" s="3"/>
      <c r="K96" s="5">
        <v>5</v>
      </c>
      <c r="L96" s="3"/>
      <c r="M96" s="23"/>
      <c r="N96" s="57"/>
    </row>
    <row r="97" spans="1:14" x14ac:dyDescent="0.55000000000000004">
      <c r="A97" s="3">
        <v>91</v>
      </c>
      <c r="B97" s="19">
        <v>91</v>
      </c>
      <c r="C97" s="3"/>
      <c r="D97" s="58"/>
      <c r="E97" s="58"/>
      <c r="F97" s="12"/>
      <c r="G97" s="12"/>
      <c r="H97" s="12"/>
      <c r="I97" s="12"/>
      <c r="J97" s="3"/>
      <c r="K97" s="5">
        <v>5</v>
      </c>
      <c r="L97" s="3"/>
      <c r="M97" s="23"/>
      <c r="N97" s="57"/>
    </row>
    <row r="98" spans="1:14" x14ac:dyDescent="0.55000000000000004">
      <c r="A98" s="3">
        <v>92</v>
      </c>
      <c r="B98" s="19">
        <v>92</v>
      </c>
      <c r="C98" s="3"/>
      <c r="D98" s="58"/>
      <c r="E98" s="58"/>
      <c r="F98" s="12"/>
      <c r="G98" s="12"/>
      <c r="H98" s="12"/>
      <c r="I98" s="12"/>
      <c r="J98" s="3"/>
      <c r="K98" s="5">
        <v>5</v>
      </c>
      <c r="L98" s="3"/>
      <c r="M98" s="23"/>
      <c r="N98" s="57"/>
    </row>
    <row r="99" spans="1:14" x14ac:dyDescent="0.55000000000000004">
      <c r="A99" s="3">
        <v>93</v>
      </c>
      <c r="B99" s="19">
        <v>93</v>
      </c>
      <c r="C99" s="3"/>
      <c r="D99" s="58"/>
      <c r="E99" s="58"/>
      <c r="F99" s="12"/>
      <c r="G99" s="12"/>
      <c r="H99" s="12"/>
      <c r="I99" s="12"/>
      <c r="J99" s="3"/>
      <c r="K99" s="5">
        <v>5</v>
      </c>
      <c r="L99" s="3"/>
      <c r="M99" s="23"/>
      <c r="N99" s="57"/>
    </row>
    <row r="100" spans="1:14" x14ac:dyDescent="0.55000000000000004">
      <c r="A100" s="3">
        <v>94</v>
      </c>
      <c r="B100" s="19">
        <v>94</v>
      </c>
      <c r="C100" s="3"/>
      <c r="D100" s="58"/>
      <c r="E100" s="58"/>
      <c r="F100" s="12"/>
      <c r="G100" s="12"/>
      <c r="H100" s="12"/>
      <c r="I100" s="12"/>
      <c r="J100" s="3"/>
      <c r="K100" s="5">
        <v>5</v>
      </c>
      <c r="L100" s="3"/>
      <c r="M100" s="23"/>
      <c r="N100" s="57"/>
    </row>
    <row r="101" spans="1:14" x14ac:dyDescent="0.55000000000000004">
      <c r="A101" s="3">
        <v>95</v>
      </c>
      <c r="B101" s="19">
        <v>95</v>
      </c>
      <c r="C101" s="3"/>
      <c r="D101" s="58"/>
      <c r="E101" s="58"/>
      <c r="F101" s="12"/>
      <c r="G101" s="12"/>
      <c r="H101" s="12"/>
      <c r="I101" s="12"/>
      <c r="J101" s="3"/>
      <c r="K101" s="5">
        <v>5</v>
      </c>
      <c r="L101" s="3"/>
      <c r="M101" s="23"/>
      <c r="N101" s="57"/>
    </row>
    <row r="102" spans="1:14" x14ac:dyDescent="0.55000000000000004">
      <c r="A102" s="3">
        <v>96</v>
      </c>
      <c r="B102" s="19">
        <v>96</v>
      </c>
      <c r="C102" s="3"/>
      <c r="D102" s="58"/>
      <c r="E102" s="58"/>
      <c r="F102" s="12"/>
      <c r="G102" s="12"/>
      <c r="H102" s="12"/>
      <c r="I102" s="12"/>
      <c r="J102" s="3"/>
      <c r="K102" s="5">
        <v>5</v>
      </c>
      <c r="L102" s="3"/>
      <c r="M102" s="23"/>
      <c r="N102" s="57"/>
    </row>
    <row r="103" spans="1:14" x14ac:dyDescent="0.55000000000000004">
      <c r="A103" s="3">
        <v>97</v>
      </c>
      <c r="B103" s="19">
        <v>97</v>
      </c>
      <c r="C103" s="3"/>
      <c r="D103" s="58"/>
      <c r="E103" s="58"/>
      <c r="F103" s="12"/>
      <c r="G103" s="12"/>
      <c r="H103" s="12"/>
      <c r="I103" s="12"/>
      <c r="J103" s="3"/>
      <c r="K103" s="5">
        <v>5</v>
      </c>
      <c r="L103" s="3"/>
      <c r="M103" s="23"/>
      <c r="N103" s="57"/>
    </row>
    <row r="104" spans="1:14" x14ac:dyDescent="0.55000000000000004">
      <c r="A104" s="3">
        <v>98</v>
      </c>
      <c r="B104" s="19">
        <v>98</v>
      </c>
      <c r="C104" s="3"/>
      <c r="D104" s="58"/>
      <c r="E104" s="58"/>
      <c r="F104" s="12"/>
      <c r="G104" s="12"/>
      <c r="H104" s="12"/>
      <c r="I104" s="12"/>
      <c r="J104" s="3"/>
      <c r="K104" s="5">
        <v>5</v>
      </c>
      <c r="L104" s="3"/>
      <c r="M104" s="23"/>
      <c r="N104" s="57"/>
    </row>
    <row r="105" spans="1:14" x14ac:dyDescent="0.55000000000000004">
      <c r="A105" s="3">
        <v>99</v>
      </c>
      <c r="B105" s="19">
        <v>99</v>
      </c>
      <c r="C105" s="3"/>
      <c r="D105" s="58"/>
      <c r="E105" s="58"/>
      <c r="F105" s="12"/>
      <c r="G105" s="12"/>
      <c r="H105" s="12"/>
      <c r="I105" s="12"/>
      <c r="J105" s="3"/>
      <c r="K105" s="5">
        <v>5</v>
      </c>
      <c r="L105" s="3"/>
      <c r="M105" s="23"/>
      <c r="N105" s="57"/>
    </row>
    <row r="106" spans="1:14" x14ac:dyDescent="0.55000000000000004">
      <c r="A106" s="3">
        <v>100</v>
      </c>
      <c r="B106" s="19">
        <v>100</v>
      </c>
      <c r="C106" s="3"/>
      <c r="D106" s="58"/>
      <c r="E106" s="58"/>
      <c r="F106" s="12"/>
      <c r="G106" s="12"/>
      <c r="H106" s="12"/>
      <c r="I106" s="12"/>
      <c r="J106" s="3"/>
      <c r="K106" s="5">
        <v>5</v>
      </c>
      <c r="L106" s="3"/>
      <c r="M106" s="23"/>
      <c r="N106" s="57"/>
    </row>
    <row r="107" spans="1:14" x14ac:dyDescent="0.55000000000000004">
      <c r="A107" s="3">
        <v>101</v>
      </c>
      <c r="B107" s="19">
        <v>101</v>
      </c>
      <c r="C107" s="3"/>
      <c r="D107" s="58"/>
      <c r="E107" s="58"/>
      <c r="F107" s="12"/>
      <c r="G107" s="12"/>
      <c r="H107" s="12"/>
      <c r="I107" s="12"/>
      <c r="J107" s="3"/>
      <c r="K107" s="5">
        <v>5</v>
      </c>
      <c r="L107" s="3"/>
      <c r="M107" s="23"/>
      <c r="N107" s="57"/>
    </row>
    <row r="108" spans="1:14" x14ac:dyDescent="0.55000000000000004">
      <c r="A108" s="3">
        <v>102</v>
      </c>
      <c r="B108" s="19">
        <v>102</v>
      </c>
      <c r="C108" s="3"/>
      <c r="D108" s="58"/>
      <c r="E108" s="58"/>
      <c r="F108" s="12"/>
      <c r="G108" s="12"/>
      <c r="H108" s="12"/>
      <c r="I108" s="12"/>
      <c r="J108" s="3"/>
      <c r="K108" s="5">
        <v>5</v>
      </c>
      <c r="L108" s="3"/>
      <c r="M108" s="23"/>
      <c r="N108" s="57"/>
    </row>
    <row r="109" spans="1:14" x14ac:dyDescent="0.55000000000000004">
      <c r="A109" s="3">
        <v>103</v>
      </c>
      <c r="B109" s="19">
        <v>103</v>
      </c>
      <c r="C109" s="3"/>
      <c r="D109" s="58"/>
      <c r="E109" s="58"/>
      <c r="F109" s="12"/>
      <c r="G109" s="12"/>
      <c r="H109" s="12"/>
      <c r="I109" s="12"/>
      <c r="J109" s="3"/>
      <c r="K109" s="5">
        <v>5</v>
      </c>
      <c r="L109" s="3"/>
      <c r="M109" s="23"/>
      <c r="N109" s="57"/>
    </row>
    <row r="110" spans="1:14" x14ac:dyDescent="0.55000000000000004">
      <c r="A110" s="3">
        <v>104</v>
      </c>
      <c r="B110" s="19">
        <v>104</v>
      </c>
      <c r="C110" s="3"/>
      <c r="D110" s="58"/>
      <c r="E110" s="58"/>
      <c r="F110" s="12"/>
      <c r="G110" s="12"/>
      <c r="H110" s="12"/>
      <c r="I110" s="12"/>
      <c r="J110" s="3"/>
      <c r="K110" s="5">
        <v>5</v>
      </c>
      <c r="L110" s="3"/>
      <c r="M110" s="23"/>
      <c r="N110" s="57"/>
    </row>
    <row r="111" spans="1:14" x14ac:dyDescent="0.55000000000000004">
      <c r="A111" s="3">
        <v>105</v>
      </c>
      <c r="B111" s="19">
        <v>105</v>
      </c>
      <c r="C111" s="3"/>
      <c r="D111" s="58"/>
      <c r="E111" s="58"/>
      <c r="F111" s="12"/>
      <c r="G111" s="12"/>
      <c r="H111" s="12"/>
      <c r="I111" s="12"/>
      <c r="J111" s="3"/>
      <c r="K111" s="5">
        <v>5</v>
      </c>
      <c r="L111" s="3"/>
      <c r="M111" s="23"/>
      <c r="N111" s="57"/>
    </row>
    <row r="112" spans="1:14" x14ac:dyDescent="0.55000000000000004">
      <c r="A112" s="3">
        <v>106</v>
      </c>
      <c r="B112" s="19">
        <v>106</v>
      </c>
      <c r="C112" s="3"/>
      <c r="D112" s="58"/>
      <c r="E112" s="58"/>
      <c r="F112" s="12"/>
      <c r="G112" s="12"/>
      <c r="H112" s="12"/>
      <c r="I112" s="12"/>
      <c r="J112" s="3"/>
      <c r="K112" s="5">
        <v>5</v>
      </c>
      <c r="L112" s="3"/>
      <c r="M112" s="23"/>
      <c r="N112" s="57"/>
    </row>
    <row r="113" spans="1:14" x14ac:dyDescent="0.55000000000000004">
      <c r="A113" s="3">
        <v>107</v>
      </c>
      <c r="B113" s="19">
        <v>107</v>
      </c>
      <c r="C113" s="3"/>
      <c r="D113" s="58"/>
      <c r="E113" s="58"/>
      <c r="F113" s="12"/>
      <c r="G113" s="12"/>
      <c r="H113" s="12"/>
      <c r="I113" s="12"/>
      <c r="J113" s="3"/>
      <c r="K113" s="5">
        <v>5</v>
      </c>
      <c r="L113" s="3"/>
      <c r="M113" s="23"/>
      <c r="N113" s="57"/>
    </row>
    <row r="114" spans="1:14" x14ac:dyDescent="0.55000000000000004">
      <c r="A114" s="3">
        <v>108</v>
      </c>
      <c r="B114" s="19">
        <v>108</v>
      </c>
      <c r="C114" s="3"/>
      <c r="D114" s="58"/>
      <c r="E114" s="58"/>
      <c r="F114" s="12"/>
      <c r="G114" s="12"/>
      <c r="H114" s="12"/>
      <c r="I114" s="12"/>
      <c r="J114" s="3"/>
      <c r="K114" s="5">
        <v>5</v>
      </c>
      <c r="L114" s="3"/>
      <c r="M114" s="23"/>
      <c r="N114" s="57"/>
    </row>
    <row r="115" spans="1:14" x14ac:dyDescent="0.55000000000000004">
      <c r="A115" s="3">
        <v>109</v>
      </c>
      <c r="B115" s="19">
        <v>109</v>
      </c>
      <c r="C115" s="3"/>
      <c r="D115" s="58"/>
      <c r="E115" s="58"/>
      <c r="F115" s="12"/>
      <c r="G115" s="12"/>
      <c r="H115" s="12"/>
      <c r="I115" s="12"/>
      <c r="J115" s="3"/>
      <c r="K115" s="5">
        <v>5</v>
      </c>
      <c r="L115" s="3"/>
      <c r="M115" s="23"/>
      <c r="N115" s="57"/>
    </row>
    <row r="116" spans="1:14" x14ac:dyDescent="0.55000000000000004">
      <c r="A116" s="3">
        <v>110</v>
      </c>
      <c r="B116" s="19">
        <v>110</v>
      </c>
      <c r="C116" s="3"/>
      <c r="D116" s="58"/>
      <c r="E116" s="58"/>
      <c r="F116" s="12"/>
      <c r="G116" s="12"/>
      <c r="H116" s="12"/>
      <c r="I116" s="12"/>
      <c r="J116" s="3"/>
      <c r="K116" s="5">
        <v>5</v>
      </c>
      <c r="L116" s="3"/>
      <c r="M116" s="23"/>
      <c r="N116" s="57"/>
    </row>
    <row r="117" spans="1:14" x14ac:dyDescent="0.55000000000000004">
      <c r="A117" s="3">
        <v>111</v>
      </c>
      <c r="B117" s="19">
        <v>111</v>
      </c>
      <c r="C117" s="3"/>
      <c r="D117" s="58"/>
      <c r="E117" s="58"/>
      <c r="F117" s="12"/>
      <c r="G117" s="12"/>
      <c r="H117" s="12"/>
      <c r="I117" s="12"/>
      <c r="J117" s="3"/>
      <c r="K117" s="5">
        <v>5</v>
      </c>
      <c r="L117" s="3"/>
      <c r="M117" s="23"/>
      <c r="N117" s="57"/>
    </row>
    <row r="118" spans="1:14" x14ac:dyDescent="0.55000000000000004">
      <c r="A118" s="3">
        <v>112</v>
      </c>
      <c r="B118" s="19">
        <v>112</v>
      </c>
      <c r="C118" s="3"/>
      <c r="D118" s="58"/>
      <c r="E118" s="58"/>
      <c r="F118" s="12"/>
      <c r="G118" s="12"/>
      <c r="H118" s="12"/>
      <c r="I118" s="12"/>
      <c r="J118" s="3"/>
      <c r="K118" s="5">
        <v>5</v>
      </c>
      <c r="L118" s="3"/>
      <c r="M118" s="23"/>
      <c r="N118" s="57"/>
    </row>
    <row r="119" spans="1:14" x14ac:dyDescent="0.55000000000000004">
      <c r="A119" s="3">
        <v>113</v>
      </c>
      <c r="B119" s="19">
        <v>113</v>
      </c>
      <c r="C119" s="3"/>
      <c r="D119" s="58"/>
      <c r="E119" s="58"/>
      <c r="F119" s="12"/>
      <c r="G119" s="12"/>
      <c r="H119" s="12"/>
      <c r="I119" s="12"/>
      <c r="J119" s="3"/>
      <c r="K119" s="5">
        <v>5</v>
      </c>
      <c r="L119" s="3"/>
      <c r="M119" s="23"/>
      <c r="N119" s="57"/>
    </row>
    <row r="120" spans="1:14" x14ac:dyDescent="0.55000000000000004">
      <c r="A120" s="3">
        <v>114</v>
      </c>
      <c r="B120" s="19">
        <v>114</v>
      </c>
      <c r="C120" s="3"/>
      <c r="D120" s="58"/>
      <c r="E120" s="58"/>
      <c r="F120" s="12"/>
      <c r="G120" s="12"/>
      <c r="H120" s="12"/>
      <c r="I120" s="12"/>
      <c r="J120" s="3"/>
      <c r="K120" s="5">
        <v>5</v>
      </c>
      <c r="L120" s="3"/>
      <c r="M120" s="23"/>
      <c r="N120" s="57"/>
    </row>
    <row r="121" spans="1:14" x14ac:dyDescent="0.55000000000000004">
      <c r="A121" s="3">
        <v>115</v>
      </c>
      <c r="B121" s="19">
        <v>115</v>
      </c>
      <c r="C121" s="3"/>
      <c r="D121" s="58"/>
      <c r="E121" s="58"/>
      <c r="F121" s="12"/>
      <c r="G121" s="12"/>
      <c r="H121" s="12"/>
      <c r="I121" s="12"/>
      <c r="J121" s="3"/>
      <c r="K121" s="5">
        <v>5</v>
      </c>
      <c r="L121" s="3"/>
      <c r="M121" s="23"/>
      <c r="N121" s="57"/>
    </row>
    <row r="122" spans="1:14" x14ac:dyDescent="0.55000000000000004">
      <c r="A122" s="3">
        <v>116</v>
      </c>
      <c r="B122" s="19">
        <v>116</v>
      </c>
      <c r="C122" s="3"/>
      <c r="D122" s="58"/>
      <c r="E122" s="58"/>
      <c r="F122" s="12"/>
      <c r="G122" s="12"/>
      <c r="H122" s="12"/>
      <c r="I122" s="12"/>
      <c r="J122" s="3"/>
      <c r="K122" s="5">
        <v>5</v>
      </c>
      <c r="L122" s="3"/>
      <c r="M122" s="23"/>
      <c r="N122" s="57"/>
    </row>
    <row r="123" spans="1:14" x14ac:dyDescent="0.55000000000000004">
      <c r="A123" s="3">
        <v>117</v>
      </c>
      <c r="B123" s="19">
        <v>117</v>
      </c>
      <c r="C123" s="3"/>
      <c r="D123" s="58"/>
      <c r="E123" s="58"/>
      <c r="F123" s="12"/>
      <c r="G123" s="12"/>
      <c r="H123" s="12"/>
      <c r="I123" s="12"/>
      <c r="J123" s="3"/>
      <c r="K123" s="5">
        <v>5</v>
      </c>
      <c r="L123" s="3"/>
      <c r="M123" s="23"/>
      <c r="N123" s="57"/>
    </row>
    <row r="124" spans="1:14" x14ac:dyDescent="0.55000000000000004">
      <c r="A124" s="3">
        <v>118</v>
      </c>
      <c r="B124" s="19">
        <v>118</v>
      </c>
      <c r="C124" s="3"/>
      <c r="D124" s="58"/>
      <c r="E124" s="58"/>
      <c r="F124" s="12"/>
      <c r="G124" s="12"/>
      <c r="H124" s="12"/>
      <c r="I124" s="12"/>
      <c r="J124" s="3"/>
      <c r="K124" s="5">
        <v>5</v>
      </c>
      <c r="L124" s="3"/>
      <c r="M124" s="23"/>
      <c r="N124" s="57"/>
    </row>
    <row r="125" spans="1:14" x14ac:dyDescent="0.55000000000000004">
      <c r="A125" s="3">
        <v>119</v>
      </c>
      <c r="B125" s="19">
        <v>119</v>
      </c>
      <c r="C125" s="3"/>
      <c r="D125" s="58"/>
      <c r="E125" s="58"/>
      <c r="F125" s="12"/>
      <c r="G125" s="12"/>
      <c r="H125" s="12"/>
      <c r="I125" s="12"/>
      <c r="J125" s="3"/>
      <c r="K125" s="5">
        <v>5</v>
      </c>
      <c r="L125" s="3"/>
      <c r="M125" s="23"/>
      <c r="N125" s="57"/>
    </row>
    <row r="126" spans="1:14" x14ac:dyDescent="0.55000000000000004">
      <c r="A126" s="3">
        <v>120</v>
      </c>
      <c r="B126" s="19">
        <v>120</v>
      </c>
      <c r="C126" s="3"/>
      <c r="D126" s="58"/>
      <c r="E126" s="58"/>
      <c r="F126" s="12"/>
      <c r="G126" s="12"/>
      <c r="H126" s="12"/>
      <c r="I126" s="12"/>
      <c r="J126" s="3"/>
      <c r="K126" s="5">
        <v>5</v>
      </c>
      <c r="L126" s="3"/>
      <c r="M126" s="23"/>
      <c r="N126" s="57"/>
    </row>
    <row r="127" spans="1:14" x14ac:dyDescent="0.55000000000000004">
      <c r="A127" s="3">
        <v>121</v>
      </c>
      <c r="B127" s="19">
        <v>121</v>
      </c>
      <c r="C127" s="3"/>
      <c r="D127" s="58"/>
      <c r="E127" s="58"/>
      <c r="F127" s="12"/>
      <c r="G127" s="12"/>
      <c r="H127" s="12"/>
      <c r="I127" s="12"/>
      <c r="J127" s="3"/>
      <c r="K127" s="5">
        <v>5</v>
      </c>
      <c r="L127" s="3"/>
      <c r="M127" s="23"/>
      <c r="N127" s="57"/>
    </row>
    <row r="128" spans="1:14" x14ac:dyDescent="0.55000000000000004">
      <c r="A128" s="3">
        <v>122</v>
      </c>
      <c r="B128" s="19">
        <v>122</v>
      </c>
      <c r="C128" s="3"/>
      <c r="D128" s="58"/>
      <c r="E128" s="58"/>
      <c r="F128" s="12"/>
      <c r="G128" s="12"/>
      <c r="H128" s="12"/>
      <c r="I128" s="12"/>
      <c r="J128" s="3"/>
      <c r="K128" s="5">
        <v>5</v>
      </c>
      <c r="L128" s="3"/>
      <c r="M128" s="23"/>
      <c r="N128" s="57"/>
    </row>
    <row r="129" spans="1:14" x14ac:dyDescent="0.55000000000000004">
      <c r="A129" s="3">
        <v>123</v>
      </c>
      <c r="B129" s="19">
        <v>123</v>
      </c>
      <c r="C129" s="3"/>
      <c r="D129" s="58"/>
      <c r="E129" s="58"/>
      <c r="F129" s="12"/>
      <c r="G129" s="12"/>
      <c r="H129" s="12"/>
      <c r="I129" s="12"/>
      <c r="J129" s="3"/>
      <c r="K129" s="5">
        <v>5</v>
      </c>
      <c r="L129" s="3"/>
      <c r="M129" s="23"/>
      <c r="N129" s="57"/>
    </row>
    <row r="130" spans="1:14" x14ac:dyDescent="0.55000000000000004">
      <c r="A130" s="3">
        <v>124</v>
      </c>
      <c r="B130" s="19">
        <v>124</v>
      </c>
      <c r="C130" s="3"/>
      <c r="D130" s="58"/>
      <c r="E130" s="58"/>
      <c r="F130" s="12"/>
      <c r="G130" s="12"/>
      <c r="H130" s="12"/>
      <c r="I130" s="12"/>
      <c r="J130" s="3"/>
      <c r="K130" s="5">
        <v>5</v>
      </c>
      <c r="L130" s="3"/>
      <c r="M130" s="23"/>
      <c r="N130" s="57"/>
    </row>
    <row r="131" spans="1:14" x14ac:dyDescent="0.55000000000000004">
      <c r="A131" s="3">
        <v>125</v>
      </c>
      <c r="B131" s="19">
        <v>125</v>
      </c>
      <c r="C131" s="3"/>
      <c r="D131" s="58"/>
      <c r="E131" s="58"/>
      <c r="F131" s="12"/>
      <c r="G131" s="12"/>
      <c r="H131" s="12"/>
      <c r="I131" s="12"/>
      <c r="J131" s="3"/>
      <c r="K131" s="5">
        <v>5</v>
      </c>
      <c r="L131" s="3"/>
      <c r="M131" s="23"/>
      <c r="N131" s="57"/>
    </row>
    <row r="132" spans="1:14" x14ac:dyDescent="0.55000000000000004">
      <c r="A132" s="3">
        <v>126</v>
      </c>
      <c r="B132" s="19">
        <v>126</v>
      </c>
      <c r="C132" s="3"/>
      <c r="D132" s="58"/>
      <c r="E132" s="58"/>
      <c r="F132" s="12"/>
      <c r="G132" s="12"/>
      <c r="H132" s="12"/>
      <c r="I132" s="12"/>
      <c r="J132" s="3"/>
      <c r="K132" s="5">
        <v>5</v>
      </c>
      <c r="L132" s="3"/>
      <c r="M132" s="23"/>
      <c r="N132" s="57"/>
    </row>
    <row r="133" spans="1:14" x14ac:dyDescent="0.55000000000000004">
      <c r="A133" s="3">
        <v>127</v>
      </c>
      <c r="B133" s="19">
        <v>127</v>
      </c>
      <c r="C133" s="3"/>
      <c r="D133" s="58"/>
      <c r="E133" s="58"/>
      <c r="F133" s="12"/>
      <c r="G133" s="12"/>
      <c r="H133" s="12"/>
      <c r="I133" s="12"/>
      <c r="J133" s="3"/>
      <c r="K133" s="5">
        <v>5</v>
      </c>
      <c r="L133" s="3"/>
      <c r="M133" s="23"/>
      <c r="N133" s="57"/>
    </row>
    <row r="134" spans="1:14" x14ac:dyDescent="0.55000000000000004">
      <c r="A134" s="3">
        <v>128</v>
      </c>
      <c r="B134" s="19">
        <v>128</v>
      </c>
      <c r="C134" s="3"/>
      <c r="D134" s="58"/>
      <c r="E134" s="58"/>
      <c r="F134" s="12"/>
      <c r="G134" s="12"/>
      <c r="H134" s="12"/>
      <c r="I134" s="12"/>
      <c r="J134" s="3"/>
      <c r="K134" s="5">
        <v>5</v>
      </c>
      <c r="L134" s="3"/>
      <c r="M134" s="23"/>
      <c r="N134" s="57"/>
    </row>
    <row r="135" spans="1:14" x14ac:dyDescent="0.55000000000000004">
      <c r="A135" s="3">
        <v>129</v>
      </c>
      <c r="B135" s="19">
        <v>129</v>
      </c>
      <c r="C135" s="3"/>
      <c r="D135" s="58"/>
      <c r="E135" s="58"/>
      <c r="F135" s="12"/>
      <c r="G135" s="12"/>
      <c r="H135" s="12"/>
      <c r="I135" s="12"/>
      <c r="J135" s="3"/>
      <c r="K135" s="5">
        <v>5</v>
      </c>
      <c r="L135" s="3"/>
      <c r="M135" s="23"/>
      <c r="N135" s="57"/>
    </row>
    <row r="136" spans="1:14" x14ac:dyDescent="0.55000000000000004">
      <c r="A136" s="3">
        <v>130</v>
      </c>
      <c r="B136" s="19">
        <v>130</v>
      </c>
      <c r="C136" s="3"/>
      <c r="D136" s="58"/>
      <c r="E136" s="58"/>
      <c r="F136" s="12"/>
      <c r="G136" s="12"/>
      <c r="H136" s="12"/>
      <c r="I136" s="12"/>
      <c r="J136" s="3"/>
      <c r="K136" s="5">
        <v>5</v>
      </c>
      <c r="L136" s="3"/>
      <c r="M136" s="23"/>
      <c r="N136" s="57"/>
    </row>
    <row r="137" spans="1:14" x14ac:dyDescent="0.55000000000000004">
      <c r="A137" s="3">
        <v>131</v>
      </c>
      <c r="B137" s="19">
        <v>131</v>
      </c>
      <c r="C137" s="3"/>
      <c r="D137" s="58"/>
      <c r="E137" s="58"/>
      <c r="F137" s="12"/>
      <c r="G137" s="12"/>
      <c r="H137" s="12"/>
      <c r="I137" s="12"/>
      <c r="J137" s="3"/>
      <c r="K137" s="5">
        <v>5</v>
      </c>
      <c r="L137" s="3"/>
      <c r="M137" s="23"/>
      <c r="N137" s="57"/>
    </row>
    <row r="138" spans="1:14" x14ac:dyDescent="0.55000000000000004">
      <c r="A138" s="3">
        <v>132</v>
      </c>
      <c r="B138" s="19">
        <v>132</v>
      </c>
      <c r="C138" s="3"/>
      <c r="D138" s="58"/>
      <c r="E138" s="58"/>
      <c r="F138" s="12"/>
      <c r="G138" s="12"/>
      <c r="H138" s="12"/>
      <c r="I138" s="12"/>
      <c r="J138" s="3"/>
      <c r="K138" s="5">
        <v>5</v>
      </c>
      <c r="L138" s="3"/>
      <c r="M138" s="23"/>
      <c r="N138" s="57"/>
    </row>
    <row r="139" spans="1:14" x14ac:dyDescent="0.55000000000000004">
      <c r="A139" s="3">
        <v>133</v>
      </c>
      <c r="B139" s="19">
        <v>133</v>
      </c>
      <c r="C139" s="3"/>
      <c r="D139" s="58"/>
      <c r="E139" s="58"/>
      <c r="F139" s="12"/>
      <c r="G139" s="12"/>
      <c r="H139" s="12"/>
      <c r="I139" s="12"/>
      <c r="J139" s="3"/>
      <c r="K139" s="5">
        <v>5</v>
      </c>
      <c r="L139" s="3"/>
      <c r="M139" s="23"/>
      <c r="N139" s="57"/>
    </row>
    <row r="140" spans="1:14" x14ac:dyDescent="0.55000000000000004">
      <c r="A140" s="3">
        <v>134</v>
      </c>
      <c r="B140" s="19">
        <v>134</v>
      </c>
      <c r="C140" s="3"/>
      <c r="D140" s="58"/>
      <c r="E140" s="58"/>
      <c r="F140" s="12"/>
      <c r="G140" s="12"/>
      <c r="H140" s="12"/>
      <c r="I140" s="12"/>
      <c r="J140" s="3"/>
      <c r="K140" s="5">
        <v>5</v>
      </c>
      <c r="L140" s="3"/>
      <c r="M140" s="23"/>
      <c r="N140" s="57"/>
    </row>
    <row r="141" spans="1:14" x14ac:dyDescent="0.55000000000000004">
      <c r="A141" s="3">
        <v>135</v>
      </c>
      <c r="B141" s="19">
        <v>135</v>
      </c>
      <c r="C141" s="3"/>
      <c r="D141" s="58"/>
      <c r="E141" s="58"/>
      <c r="F141" s="12"/>
      <c r="G141" s="12"/>
      <c r="H141" s="12"/>
      <c r="I141" s="12"/>
      <c r="J141" s="3"/>
      <c r="K141" s="5">
        <v>5</v>
      </c>
      <c r="L141" s="3"/>
      <c r="M141" s="23"/>
      <c r="N141" s="57"/>
    </row>
    <row r="142" spans="1:14" x14ac:dyDescent="0.55000000000000004">
      <c r="A142" s="3">
        <v>136</v>
      </c>
      <c r="B142" s="19">
        <v>136</v>
      </c>
      <c r="C142" s="3"/>
      <c r="D142" s="58"/>
      <c r="E142" s="58"/>
      <c r="F142" s="12"/>
      <c r="G142" s="12"/>
      <c r="H142" s="12"/>
      <c r="I142" s="12"/>
      <c r="J142" s="3"/>
      <c r="K142" s="5">
        <v>5</v>
      </c>
      <c r="L142" s="3"/>
      <c r="M142" s="23"/>
      <c r="N142" s="57"/>
    </row>
    <row r="143" spans="1:14" x14ac:dyDescent="0.55000000000000004">
      <c r="A143" s="3">
        <v>137</v>
      </c>
      <c r="B143" s="19">
        <v>137</v>
      </c>
      <c r="C143" s="3"/>
      <c r="D143" s="58"/>
      <c r="E143" s="58"/>
      <c r="F143" s="12"/>
      <c r="G143" s="12"/>
      <c r="H143" s="12"/>
      <c r="I143" s="12"/>
      <c r="J143" s="3"/>
      <c r="K143" s="5">
        <v>5</v>
      </c>
      <c r="L143" s="3"/>
      <c r="M143" s="23"/>
      <c r="N143" s="57"/>
    </row>
    <row r="144" spans="1:14" x14ac:dyDescent="0.55000000000000004">
      <c r="A144" s="3">
        <v>138</v>
      </c>
      <c r="B144" s="19">
        <v>138</v>
      </c>
      <c r="C144" s="3"/>
      <c r="D144" s="58"/>
      <c r="E144" s="58"/>
      <c r="F144" s="12"/>
      <c r="G144" s="12"/>
      <c r="H144" s="12"/>
      <c r="I144" s="12"/>
      <c r="J144" s="3"/>
      <c r="K144" s="5">
        <v>5</v>
      </c>
      <c r="L144" s="3"/>
      <c r="M144" s="23"/>
      <c r="N144" s="57"/>
    </row>
    <row r="145" spans="1:14" x14ac:dyDescent="0.55000000000000004">
      <c r="A145" s="3">
        <v>139</v>
      </c>
      <c r="B145" s="19">
        <v>139</v>
      </c>
      <c r="C145" s="3"/>
      <c r="D145" s="58"/>
      <c r="E145" s="58"/>
      <c r="F145" s="12"/>
      <c r="G145" s="12"/>
      <c r="H145" s="12"/>
      <c r="I145" s="12"/>
      <c r="J145" s="3"/>
      <c r="K145" s="5">
        <v>5</v>
      </c>
      <c r="L145" s="3"/>
      <c r="M145" s="23"/>
      <c r="N145" s="57"/>
    </row>
    <row r="146" spans="1:14" x14ac:dyDescent="0.55000000000000004">
      <c r="A146" s="3">
        <v>140</v>
      </c>
      <c r="B146" s="19">
        <v>140</v>
      </c>
      <c r="C146" s="3"/>
      <c r="D146" s="58"/>
      <c r="E146" s="58"/>
      <c r="F146" s="12"/>
      <c r="G146" s="12"/>
      <c r="H146" s="12"/>
      <c r="I146" s="12"/>
      <c r="J146" s="3"/>
      <c r="K146" s="5">
        <v>5</v>
      </c>
      <c r="L146" s="3"/>
      <c r="M146" s="23"/>
      <c r="N146" s="57"/>
    </row>
    <row r="147" spans="1:14" x14ac:dyDescent="0.55000000000000004">
      <c r="A147" s="3">
        <v>141</v>
      </c>
      <c r="B147" s="19">
        <v>141</v>
      </c>
      <c r="C147" s="3"/>
      <c r="D147" s="58"/>
      <c r="E147" s="58"/>
      <c r="F147" s="12"/>
      <c r="G147" s="12"/>
      <c r="H147" s="12"/>
      <c r="I147" s="12"/>
      <c r="J147" s="3"/>
      <c r="K147" s="5">
        <v>5</v>
      </c>
      <c r="L147" s="3"/>
      <c r="M147" s="23"/>
      <c r="N147" s="57"/>
    </row>
    <row r="148" spans="1:14" x14ac:dyDescent="0.55000000000000004">
      <c r="A148" s="3">
        <v>142</v>
      </c>
      <c r="B148" s="19">
        <v>142</v>
      </c>
      <c r="C148" s="3"/>
      <c r="D148" s="58"/>
      <c r="E148" s="58"/>
      <c r="F148" s="12"/>
      <c r="G148" s="12"/>
      <c r="H148" s="12"/>
      <c r="I148" s="12"/>
      <c r="J148" s="3"/>
      <c r="K148" s="5">
        <v>5</v>
      </c>
      <c r="L148" s="3"/>
      <c r="M148" s="23"/>
      <c r="N148" s="57"/>
    </row>
    <row r="149" spans="1:14" x14ac:dyDescent="0.55000000000000004">
      <c r="A149" s="3">
        <v>143</v>
      </c>
      <c r="B149" s="19">
        <v>143</v>
      </c>
      <c r="C149" s="3"/>
      <c r="D149" s="58"/>
      <c r="E149" s="58"/>
      <c r="F149" s="12"/>
      <c r="G149" s="12"/>
      <c r="H149" s="12"/>
      <c r="I149" s="12"/>
      <c r="J149" s="3"/>
      <c r="K149" s="5">
        <v>5</v>
      </c>
      <c r="L149" s="3"/>
      <c r="M149" s="23"/>
      <c r="N149" s="57"/>
    </row>
    <row r="150" spans="1:14" x14ac:dyDescent="0.55000000000000004">
      <c r="A150" s="3">
        <v>144</v>
      </c>
      <c r="B150" s="19">
        <v>144</v>
      </c>
      <c r="C150" s="3"/>
      <c r="D150" s="58"/>
      <c r="E150" s="58"/>
      <c r="F150" s="12"/>
      <c r="G150" s="12"/>
      <c r="H150" s="12"/>
      <c r="I150" s="12"/>
      <c r="J150" s="3"/>
      <c r="K150" s="5">
        <v>5</v>
      </c>
      <c r="L150" s="3"/>
      <c r="M150" s="23"/>
      <c r="N150" s="57"/>
    </row>
    <row r="151" spans="1:14" x14ac:dyDescent="0.55000000000000004">
      <c r="A151" s="3">
        <v>145</v>
      </c>
      <c r="B151" s="19">
        <v>145</v>
      </c>
      <c r="C151" s="3"/>
      <c r="D151" s="58"/>
      <c r="E151" s="58"/>
      <c r="F151" s="12"/>
      <c r="G151" s="12"/>
      <c r="H151" s="12"/>
      <c r="I151" s="12"/>
      <c r="J151" s="3"/>
      <c r="K151" s="5">
        <v>5</v>
      </c>
      <c r="L151" s="3"/>
      <c r="M151" s="23"/>
      <c r="N151" s="57"/>
    </row>
    <row r="152" spans="1:14" x14ac:dyDescent="0.55000000000000004">
      <c r="A152" s="3">
        <v>146</v>
      </c>
      <c r="B152" s="19">
        <v>146</v>
      </c>
      <c r="C152" s="3"/>
      <c r="D152" s="58"/>
      <c r="E152" s="58"/>
      <c r="F152" s="12"/>
      <c r="G152" s="12"/>
      <c r="H152" s="12"/>
      <c r="I152" s="12"/>
      <c r="J152" s="3"/>
      <c r="K152" s="5">
        <v>5</v>
      </c>
      <c r="L152" s="3"/>
      <c r="M152" s="23"/>
      <c r="N152" s="57"/>
    </row>
    <row r="153" spans="1:14" x14ac:dyDescent="0.55000000000000004">
      <c r="A153" s="3">
        <v>147</v>
      </c>
      <c r="B153" s="19">
        <v>147</v>
      </c>
      <c r="C153" s="3"/>
      <c r="D153" s="58"/>
      <c r="E153" s="58"/>
      <c r="F153" s="12"/>
      <c r="G153" s="12"/>
      <c r="H153" s="12"/>
      <c r="I153" s="12"/>
      <c r="J153" s="3"/>
      <c r="K153" s="5">
        <v>5</v>
      </c>
      <c r="L153" s="3"/>
      <c r="M153" s="23"/>
      <c r="N153" s="57"/>
    </row>
    <row r="154" spans="1:14" x14ac:dyDescent="0.55000000000000004">
      <c r="A154" s="3">
        <v>148</v>
      </c>
      <c r="B154" s="19">
        <v>148</v>
      </c>
      <c r="C154" s="3"/>
      <c r="D154" s="58"/>
      <c r="E154" s="58"/>
      <c r="F154" s="12"/>
      <c r="G154" s="12"/>
      <c r="H154" s="12"/>
      <c r="I154" s="12"/>
      <c r="J154" s="3"/>
      <c r="K154" s="5">
        <v>5</v>
      </c>
      <c r="L154" s="3"/>
      <c r="M154" s="23"/>
      <c r="N154" s="57"/>
    </row>
    <row r="155" spans="1:14" x14ac:dyDescent="0.55000000000000004">
      <c r="A155" s="3">
        <v>149</v>
      </c>
      <c r="B155" s="19">
        <v>149</v>
      </c>
      <c r="C155" s="3"/>
      <c r="D155" s="58"/>
      <c r="E155" s="58"/>
      <c r="F155" s="12"/>
      <c r="G155" s="12"/>
      <c r="H155" s="12"/>
      <c r="I155" s="12"/>
      <c r="J155" s="3"/>
      <c r="K155" s="5">
        <v>5</v>
      </c>
      <c r="L155" s="3"/>
      <c r="M155" s="23"/>
      <c r="N155" s="57"/>
    </row>
    <row r="156" spans="1:14" x14ac:dyDescent="0.55000000000000004">
      <c r="A156" s="3">
        <v>150</v>
      </c>
      <c r="B156" s="19">
        <v>150</v>
      </c>
      <c r="C156" s="3"/>
      <c r="D156" s="58"/>
      <c r="E156" s="58"/>
      <c r="F156" s="12"/>
      <c r="G156" s="12"/>
      <c r="H156" s="12"/>
      <c r="I156" s="12"/>
      <c r="J156" s="3"/>
      <c r="K156" s="5">
        <v>5</v>
      </c>
      <c r="L156" s="3"/>
      <c r="M156" s="23"/>
      <c r="N156" s="57"/>
    </row>
    <row r="157" spans="1:14" x14ac:dyDescent="0.55000000000000004">
      <c r="A157" s="3">
        <v>151</v>
      </c>
      <c r="B157" s="19">
        <v>151</v>
      </c>
      <c r="C157" s="3"/>
      <c r="D157" s="58"/>
      <c r="E157" s="58"/>
      <c r="F157" s="12"/>
      <c r="G157" s="12"/>
      <c r="H157" s="12"/>
      <c r="I157" s="12"/>
      <c r="J157" s="3"/>
      <c r="K157" s="5">
        <v>5</v>
      </c>
      <c r="L157" s="3"/>
      <c r="M157" s="23"/>
      <c r="N157" s="57"/>
    </row>
    <row r="158" spans="1:14" x14ac:dyDescent="0.55000000000000004">
      <c r="A158" s="3">
        <v>152</v>
      </c>
      <c r="B158" s="19">
        <v>152</v>
      </c>
      <c r="C158" s="3"/>
      <c r="D158" s="58"/>
      <c r="E158" s="58"/>
      <c r="F158" s="12"/>
      <c r="G158" s="12"/>
      <c r="H158" s="12"/>
      <c r="I158" s="12"/>
      <c r="J158" s="3"/>
      <c r="K158" s="5">
        <v>5</v>
      </c>
      <c r="L158" s="3"/>
      <c r="M158" s="23"/>
      <c r="N158" s="57"/>
    </row>
    <row r="159" spans="1:14" x14ac:dyDescent="0.55000000000000004">
      <c r="A159" s="3">
        <v>153</v>
      </c>
      <c r="B159" s="19">
        <v>153</v>
      </c>
      <c r="C159" s="3"/>
      <c r="D159" s="58"/>
      <c r="E159" s="58"/>
      <c r="F159" s="12"/>
      <c r="G159" s="12"/>
      <c r="H159" s="12"/>
      <c r="I159" s="12"/>
      <c r="J159" s="3"/>
      <c r="K159" s="5">
        <v>5</v>
      </c>
      <c r="L159" s="3"/>
      <c r="M159" s="23"/>
      <c r="N159" s="57"/>
    </row>
    <row r="160" spans="1:14" x14ac:dyDescent="0.55000000000000004">
      <c r="A160" s="3">
        <v>154</v>
      </c>
      <c r="B160" s="19">
        <v>154</v>
      </c>
      <c r="C160" s="3"/>
      <c r="D160" s="58"/>
      <c r="E160" s="58"/>
      <c r="F160" s="12"/>
      <c r="G160" s="12"/>
      <c r="H160" s="12"/>
      <c r="I160" s="12"/>
      <c r="J160" s="3"/>
      <c r="K160" s="5">
        <v>5</v>
      </c>
      <c r="L160" s="3"/>
      <c r="M160" s="23"/>
      <c r="N160" s="57"/>
    </row>
    <row r="161" spans="1:14" x14ac:dyDescent="0.55000000000000004">
      <c r="A161" s="3">
        <v>155</v>
      </c>
      <c r="B161" s="19">
        <v>155</v>
      </c>
      <c r="C161" s="3"/>
      <c r="D161" s="58"/>
      <c r="E161" s="58"/>
      <c r="F161" s="12"/>
      <c r="G161" s="12"/>
      <c r="H161" s="12"/>
      <c r="I161" s="12"/>
      <c r="J161" s="3"/>
      <c r="K161" s="5">
        <v>5</v>
      </c>
      <c r="L161" s="3"/>
      <c r="M161" s="23"/>
      <c r="N161" s="57"/>
    </row>
    <row r="162" spans="1:14" x14ac:dyDescent="0.55000000000000004">
      <c r="A162" s="3">
        <v>156</v>
      </c>
      <c r="B162" s="19">
        <v>156</v>
      </c>
      <c r="C162" s="3"/>
      <c r="D162" s="58"/>
      <c r="E162" s="58"/>
      <c r="F162" s="12"/>
      <c r="G162" s="12"/>
      <c r="H162" s="12"/>
      <c r="I162" s="12"/>
      <c r="J162" s="3"/>
      <c r="K162" s="5">
        <v>5</v>
      </c>
      <c r="L162" s="3"/>
      <c r="M162" s="23"/>
      <c r="N162" s="57"/>
    </row>
    <row r="163" spans="1:14" x14ac:dyDescent="0.55000000000000004">
      <c r="A163" s="3">
        <v>157</v>
      </c>
      <c r="B163" s="19">
        <v>157</v>
      </c>
      <c r="C163" s="3"/>
      <c r="D163" s="58"/>
      <c r="E163" s="58"/>
      <c r="F163" s="12"/>
      <c r="G163" s="12"/>
      <c r="H163" s="12"/>
      <c r="I163" s="12"/>
      <c r="J163" s="3"/>
      <c r="K163" s="5">
        <v>5</v>
      </c>
      <c r="L163" s="3"/>
      <c r="M163" s="23"/>
      <c r="N163" s="57"/>
    </row>
    <row r="164" spans="1:14" x14ac:dyDescent="0.55000000000000004">
      <c r="A164" s="3">
        <v>158</v>
      </c>
      <c r="B164" s="19">
        <v>158</v>
      </c>
      <c r="C164" s="3"/>
      <c r="D164" s="58"/>
      <c r="E164" s="58"/>
      <c r="F164" s="12"/>
      <c r="G164" s="12"/>
      <c r="H164" s="12"/>
      <c r="I164" s="12"/>
      <c r="J164" s="3"/>
      <c r="K164" s="5">
        <v>5</v>
      </c>
      <c r="L164" s="3"/>
      <c r="M164" s="23"/>
      <c r="N164" s="57"/>
    </row>
    <row r="165" spans="1:14" x14ac:dyDescent="0.55000000000000004">
      <c r="A165" s="3">
        <v>159</v>
      </c>
      <c r="B165" s="19">
        <v>159</v>
      </c>
      <c r="C165" s="3"/>
      <c r="D165" s="58"/>
      <c r="E165" s="58"/>
      <c r="F165" s="12"/>
      <c r="G165" s="12"/>
      <c r="H165" s="12"/>
      <c r="I165" s="12"/>
      <c r="J165" s="3"/>
      <c r="K165" s="5">
        <v>5</v>
      </c>
      <c r="L165" s="3"/>
      <c r="M165" s="23"/>
      <c r="N165" s="57"/>
    </row>
    <row r="166" spans="1:14" x14ac:dyDescent="0.55000000000000004">
      <c r="A166" s="3">
        <v>160</v>
      </c>
      <c r="B166" s="19">
        <v>160</v>
      </c>
      <c r="C166" s="3"/>
      <c r="D166" s="58"/>
      <c r="E166" s="58"/>
      <c r="F166" s="12"/>
      <c r="G166" s="12"/>
      <c r="H166" s="12"/>
      <c r="I166" s="12"/>
      <c r="J166" s="3"/>
      <c r="K166" s="5">
        <v>5</v>
      </c>
      <c r="L166" s="3"/>
      <c r="M166" s="23"/>
      <c r="N166" s="57"/>
    </row>
    <row r="167" spans="1:14" x14ac:dyDescent="0.55000000000000004">
      <c r="A167" s="3">
        <v>161</v>
      </c>
      <c r="B167" s="19">
        <v>161</v>
      </c>
      <c r="C167" s="3"/>
      <c r="D167" s="58"/>
      <c r="E167" s="58"/>
      <c r="F167" s="12"/>
      <c r="G167" s="12"/>
      <c r="H167" s="12"/>
      <c r="I167" s="12"/>
      <c r="J167" s="3"/>
      <c r="K167" s="5">
        <v>5</v>
      </c>
      <c r="L167" s="3"/>
      <c r="M167" s="23"/>
      <c r="N167" s="57"/>
    </row>
    <row r="168" spans="1:14" x14ac:dyDescent="0.55000000000000004">
      <c r="A168" s="3">
        <v>162</v>
      </c>
      <c r="B168" s="19">
        <v>162</v>
      </c>
      <c r="C168" s="3"/>
      <c r="D168" s="58"/>
      <c r="E168" s="58"/>
      <c r="F168" s="12"/>
      <c r="G168" s="12"/>
      <c r="H168" s="12"/>
      <c r="I168" s="12"/>
      <c r="J168" s="3"/>
      <c r="K168" s="5">
        <v>5</v>
      </c>
      <c r="L168" s="3"/>
      <c r="M168" s="23"/>
      <c r="N168" s="57"/>
    </row>
    <row r="169" spans="1:14" x14ac:dyDescent="0.55000000000000004">
      <c r="A169" s="3">
        <v>163</v>
      </c>
      <c r="B169" s="19">
        <v>163</v>
      </c>
      <c r="C169" s="3"/>
      <c r="D169" s="58"/>
      <c r="E169" s="58"/>
      <c r="F169" s="12"/>
      <c r="G169" s="12"/>
      <c r="H169" s="12"/>
      <c r="I169" s="12"/>
      <c r="J169" s="3"/>
      <c r="K169" s="5">
        <v>5</v>
      </c>
      <c r="L169" s="3"/>
      <c r="M169" s="23"/>
      <c r="N169" s="57"/>
    </row>
    <row r="170" spans="1:14" x14ac:dyDescent="0.55000000000000004">
      <c r="A170" s="3">
        <v>164</v>
      </c>
      <c r="B170" s="19">
        <v>164</v>
      </c>
      <c r="C170" s="3"/>
      <c r="D170" s="58"/>
      <c r="E170" s="58"/>
      <c r="F170" s="12"/>
      <c r="G170" s="12"/>
      <c r="H170" s="12"/>
      <c r="I170" s="12"/>
      <c r="J170" s="3"/>
      <c r="K170" s="5">
        <v>5</v>
      </c>
      <c r="L170" s="3"/>
      <c r="M170" s="23"/>
      <c r="N170" s="57"/>
    </row>
    <row r="171" spans="1:14" x14ac:dyDescent="0.55000000000000004">
      <c r="A171" s="3">
        <v>165</v>
      </c>
      <c r="B171" s="19">
        <v>165</v>
      </c>
      <c r="C171" s="3"/>
      <c r="D171" s="58"/>
      <c r="E171" s="58"/>
      <c r="F171" s="12"/>
      <c r="G171" s="12"/>
      <c r="H171" s="12"/>
      <c r="I171" s="12"/>
      <c r="J171" s="3"/>
      <c r="K171" s="5">
        <v>5</v>
      </c>
      <c r="L171" s="3"/>
      <c r="M171" s="23"/>
      <c r="N171" s="57"/>
    </row>
    <row r="172" spans="1:14" x14ac:dyDescent="0.55000000000000004">
      <c r="A172" s="3">
        <v>166</v>
      </c>
      <c r="B172" s="19">
        <v>166</v>
      </c>
      <c r="C172" s="3"/>
      <c r="D172" s="58"/>
      <c r="E172" s="58"/>
      <c r="F172" s="12"/>
      <c r="G172" s="12"/>
      <c r="H172" s="12"/>
      <c r="I172" s="12"/>
      <c r="J172" s="3"/>
      <c r="K172" s="5">
        <v>5</v>
      </c>
      <c r="L172" s="3"/>
      <c r="M172" s="23"/>
      <c r="N172" s="57"/>
    </row>
    <row r="173" spans="1:14" x14ac:dyDescent="0.55000000000000004">
      <c r="A173" s="3">
        <v>167</v>
      </c>
      <c r="B173" s="19">
        <v>167</v>
      </c>
      <c r="C173" s="3"/>
      <c r="D173" s="58"/>
      <c r="E173" s="58"/>
      <c r="F173" s="12"/>
      <c r="G173" s="12"/>
      <c r="H173" s="12"/>
      <c r="I173" s="12"/>
      <c r="J173" s="3"/>
      <c r="K173" s="5">
        <v>5</v>
      </c>
      <c r="L173" s="3"/>
      <c r="M173" s="23"/>
      <c r="N173" s="57"/>
    </row>
    <row r="174" spans="1:14" x14ac:dyDescent="0.55000000000000004">
      <c r="A174" s="3">
        <v>168</v>
      </c>
      <c r="B174" s="19">
        <v>168</v>
      </c>
      <c r="C174" s="3"/>
      <c r="D174" s="58"/>
      <c r="E174" s="58"/>
      <c r="F174" s="12"/>
      <c r="G174" s="12"/>
      <c r="H174" s="12"/>
      <c r="I174" s="12"/>
      <c r="J174" s="3"/>
      <c r="K174" s="5">
        <v>5</v>
      </c>
      <c r="L174" s="3"/>
      <c r="M174" s="23"/>
      <c r="N174" s="57"/>
    </row>
    <row r="175" spans="1:14" x14ac:dyDescent="0.55000000000000004">
      <c r="A175" s="3">
        <v>169</v>
      </c>
      <c r="B175" s="19">
        <v>169</v>
      </c>
      <c r="C175" s="3"/>
      <c r="D175" s="58"/>
      <c r="E175" s="58"/>
      <c r="F175" s="12"/>
      <c r="G175" s="12"/>
      <c r="H175" s="12"/>
      <c r="I175" s="12"/>
      <c r="J175" s="3"/>
      <c r="K175" s="5">
        <v>5</v>
      </c>
      <c r="L175" s="3"/>
      <c r="M175" s="23"/>
      <c r="N175" s="57"/>
    </row>
    <row r="176" spans="1:14" x14ac:dyDescent="0.55000000000000004">
      <c r="A176" s="3">
        <v>170</v>
      </c>
      <c r="B176" s="19">
        <v>170</v>
      </c>
      <c r="C176" s="3"/>
      <c r="D176" s="58"/>
      <c r="E176" s="58"/>
      <c r="F176" s="12"/>
      <c r="G176" s="12"/>
      <c r="H176" s="12"/>
      <c r="I176" s="12"/>
      <c r="J176" s="3"/>
      <c r="K176" s="5">
        <v>5</v>
      </c>
      <c r="L176" s="3"/>
      <c r="M176" s="23"/>
      <c r="N176" s="57"/>
    </row>
    <row r="177" spans="1:14" x14ac:dyDescent="0.55000000000000004">
      <c r="A177" s="3">
        <v>171</v>
      </c>
      <c r="B177" s="19">
        <v>171</v>
      </c>
      <c r="C177" s="3"/>
      <c r="D177" s="58"/>
      <c r="E177" s="58"/>
      <c r="F177" s="12"/>
      <c r="G177" s="12"/>
      <c r="H177" s="12"/>
      <c r="I177" s="12"/>
      <c r="J177" s="3"/>
      <c r="K177" s="5">
        <v>5</v>
      </c>
      <c r="L177" s="3"/>
      <c r="M177" s="23"/>
      <c r="N177" s="57"/>
    </row>
    <row r="178" spans="1:14" x14ac:dyDescent="0.55000000000000004">
      <c r="A178" s="3">
        <v>172</v>
      </c>
      <c r="B178" s="19">
        <v>172</v>
      </c>
      <c r="C178" s="3"/>
      <c r="D178" s="58"/>
      <c r="E178" s="58"/>
      <c r="F178" s="12"/>
      <c r="G178" s="12"/>
      <c r="H178" s="12"/>
      <c r="I178" s="12"/>
      <c r="J178" s="3"/>
      <c r="K178" s="5">
        <v>5</v>
      </c>
      <c r="L178" s="3"/>
      <c r="M178" s="23"/>
      <c r="N178" s="57"/>
    </row>
    <row r="179" spans="1:14" x14ac:dyDescent="0.55000000000000004">
      <c r="A179" s="3">
        <v>173</v>
      </c>
      <c r="B179" s="19">
        <v>173</v>
      </c>
      <c r="C179" s="3"/>
      <c r="D179" s="58"/>
      <c r="E179" s="58"/>
      <c r="F179" s="12"/>
      <c r="G179" s="12"/>
      <c r="H179" s="12"/>
      <c r="I179" s="12"/>
      <c r="J179" s="3"/>
      <c r="K179" s="5">
        <v>5</v>
      </c>
      <c r="L179" s="3"/>
      <c r="M179" s="23"/>
      <c r="N179" s="57"/>
    </row>
    <row r="180" spans="1:14" x14ac:dyDescent="0.55000000000000004">
      <c r="A180" s="3">
        <v>174</v>
      </c>
      <c r="B180" s="19">
        <v>174</v>
      </c>
      <c r="C180" s="3"/>
      <c r="D180" s="58"/>
      <c r="E180" s="58"/>
      <c r="F180" s="12"/>
      <c r="G180" s="12"/>
      <c r="H180" s="12"/>
      <c r="I180" s="12"/>
      <c r="J180" s="3"/>
      <c r="K180" s="5">
        <v>5</v>
      </c>
      <c r="L180" s="3"/>
      <c r="M180" s="23"/>
      <c r="N180" s="57"/>
    </row>
    <row r="181" spans="1:14" x14ac:dyDescent="0.55000000000000004">
      <c r="A181" s="3">
        <v>175</v>
      </c>
      <c r="B181" s="19">
        <v>175</v>
      </c>
      <c r="C181" s="3"/>
      <c r="D181" s="58"/>
      <c r="E181" s="58"/>
      <c r="F181" s="12"/>
      <c r="G181" s="12"/>
      <c r="H181" s="12"/>
      <c r="I181" s="12"/>
      <c r="J181" s="3"/>
      <c r="K181" s="5">
        <v>5</v>
      </c>
      <c r="L181" s="3"/>
      <c r="M181" s="23"/>
      <c r="N181" s="57"/>
    </row>
    <row r="182" spans="1:14" x14ac:dyDescent="0.55000000000000004">
      <c r="A182" s="3">
        <v>176</v>
      </c>
      <c r="B182" s="19">
        <v>176</v>
      </c>
      <c r="C182" s="3"/>
      <c r="D182" s="58"/>
      <c r="E182" s="58"/>
      <c r="F182" s="12"/>
      <c r="G182" s="12"/>
      <c r="H182" s="12"/>
      <c r="I182" s="12"/>
      <c r="J182" s="3"/>
      <c r="K182" s="5">
        <v>5</v>
      </c>
      <c r="L182" s="3"/>
      <c r="M182" s="23"/>
      <c r="N182" s="57"/>
    </row>
    <row r="183" spans="1:14" x14ac:dyDescent="0.55000000000000004">
      <c r="A183" s="3">
        <v>177</v>
      </c>
      <c r="B183" s="19">
        <v>177</v>
      </c>
      <c r="C183" s="3"/>
      <c r="D183" s="58"/>
      <c r="E183" s="58"/>
      <c r="F183" s="12"/>
      <c r="G183" s="12"/>
      <c r="H183" s="12"/>
      <c r="I183" s="12"/>
      <c r="J183" s="3"/>
      <c r="K183" s="5">
        <v>5</v>
      </c>
      <c r="L183" s="3"/>
      <c r="M183" s="23"/>
      <c r="N183" s="57"/>
    </row>
    <row r="184" spans="1:14" x14ac:dyDescent="0.55000000000000004">
      <c r="A184" s="3">
        <v>178</v>
      </c>
      <c r="B184" s="19">
        <v>178</v>
      </c>
      <c r="C184" s="3"/>
      <c r="D184" s="58"/>
      <c r="E184" s="58"/>
      <c r="F184" s="12"/>
      <c r="G184" s="12"/>
      <c r="H184" s="12"/>
      <c r="I184" s="12"/>
      <c r="J184" s="3"/>
      <c r="K184" s="5">
        <v>5</v>
      </c>
      <c r="L184" s="3"/>
      <c r="M184" s="23"/>
      <c r="N184" s="57"/>
    </row>
    <row r="185" spans="1:14" x14ac:dyDescent="0.55000000000000004">
      <c r="A185" s="3">
        <v>179</v>
      </c>
      <c r="B185" s="19">
        <v>179</v>
      </c>
      <c r="C185" s="3"/>
      <c r="D185" s="58"/>
      <c r="E185" s="58"/>
      <c r="F185" s="12"/>
      <c r="G185" s="12"/>
      <c r="H185" s="12"/>
      <c r="I185" s="12"/>
      <c r="J185" s="3"/>
      <c r="K185" s="5">
        <v>5</v>
      </c>
      <c r="L185" s="3"/>
      <c r="M185" s="23"/>
      <c r="N185" s="57"/>
    </row>
    <row r="186" spans="1:14" x14ac:dyDescent="0.55000000000000004">
      <c r="A186" s="3">
        <v>180</v>
      </c>
      <c r="B186" s="19">
        <v>180</v>
      </c>
      <c r="C186" s="3"/>
      <c r="D186" s="58"/>
      <c r="E186" s="58"/>
      <c r="F186" s="12"/>
      <c r="G186" s="12"/>
      <c r="H186" s="12"/>
      <c r="I186" s="12"/>
      <c r="J186" s="3"/>
      <c r="K186" s="5">
        <v>5</v>
      </c>
      <c r="L186" s="3"/>
      <c r="M186" s="23"/>
      <c r="N186" s="57"/>
    </row>
    <row r="187" spans="1:14" x14ac:dyDescent="0.55000000000000004">
      <c r="A187" s="3">
        <v>181</v>
      </c>
      <c r="B187" s="19">
        <v>181</v>
      </c>
      <c r="C187" s="3"/>
      <c r="D187" s="58"/>
      <c r="E187" s="58"/>
      <c r="F187" s="12"/>
      <c r="G187" s="12"/>
      <c r="H187" s="12"/>
      <c r="I187" s="12"/>
      <c r="J187" s="3"/>
      <c r="K187" s="5">
        <v>5</v>
      </c>
      <c r="L187" s="3"/>
      <c r="M187" s="23"/>
      <c r="N187" s="57"/>
    </row>
    <row r="188" spans="1:14" x14ac:dyDescent="0.55000000000000004">
      <c r="A188" s="3">
        <v>182</v>
      </c>
      <c r="B188" s="19">
        <v>182</v>
      </c>
      <c r="C188" s="3"/>
      <c r="D188" s="58"/>
      <c r="E188" s="58"/>
      <c r="F188" s="12"/>
      <c r="G188" s="12"/>
      <c r="H188" s="12"/>
      <c r="I188" s="12"/>
      <c r="J188" s="3"/>
      <c r="K188" s="5">
        <v>5</v>
      </c>
      <c r="L188" s="3"/>
      <c r="M188" s="23"/>
      <c r="N188" s="57"/>
    </row>
    <row r="189" spans="1:14" x14ac:dyDescent="0.55000000000000004">
      <c r="A189" s="3">
        <v>183</v>
      </c>
      <c r="B189" s="19">
        <v>183</v>
      </c>
      <c r="C189" s="3"/>
      <c r="D189" s="58"/>
      <c r="E189" s="58"/>
      <c r="F189" s="12"/>
      <c r="G189" s="12"/>
      <c r="H189" s="12"/>
      <c r="I189" s="12"/>
      <c r="J189" s="3"/>
      <c r="K189" s="5">
        <v>5</v>
      </c>
      <c r="L189" s="3"/>
      <c r="M189" s="23"/>
      <c r="N189" s="57"/>
    </row>
    <row r="190" spans="1:14" x14ac:dyDescent="0.55000000000000004">
      <c r="A190" s="3">
        <v>184</v>
      </c>
      <c r="B190" s="19">
        <v>184</v>
      </c>
      <c r="C190" s="3"/>
      <c r="D190" s="58"/>
      <c r="E190" s="58"/>
      <c r="F190" s="12"/>
      <c r="G190" s="12"/>
      <c r="H190" s="12"/>
      <c r="I190" s="12"/>
      <c r="J190" s="3"/>
      <c r="K190" s="5">
        <v>5</v>
      </c>
      <c r="L190" s="3"/>
      <c r="M190" s="23"/>
      <c r="N190" s="57"/>
    </row>
    <row r="191" spans="1:14" x14ac:dyDescent="0.55000000000000004">
      <c r="A191" s="3">
        <v>185</v>
      </c>
      <c r="B191" s="19">
        <v>185</v>
      </c>
      <c r="C191" s="3"/>
      <c r="D191" s="58"/>
      <c r="E191" s="58"/>
      <c r="F191" s="12"/>
      <c r="G191" s="12"/>
      <c r="H191" s="12"/>
      <c r="I191" s="12"/>
      <c r="J191" s="3"/>
      <c r="K191" s="5">
        <v>5</v>
      </c>
      <c r="L191" s="3"/>
      <c r="M191" s="23"/>
      <c r="N191" s="57"/>
    </row>
    <row r="192" spans="1:14" x14ac:dyDescent="0.55000000000000004">
      <c r="A192" s="3">
        <v>186</v>
      </c>
      <c r="B192" s="19">
        <v>186</v>
      </c>
      <c r="C192" s="3"/>
      <c r="D192" s="58"/>
      <c r="E192" s="58"/>
      <c r="F192" s="12"/>
      <c r="G192" s="12"/>
      <c r="H192" s="12"/>
      <c r="I192" s="12"/>
      <c r="J192" s="3"/>
      <c r="K192" s="5">
        <v>5</v>
      </c>
      <c r="L192" s="3"/>
      <c r="M192" s="23"/>
      <c r="N192" s="57"/>
    </row>
    <row r="193" spans="1:14" x14ac:dyDescent="0.55000000000000004">
      <c r="A193" s="3">
        <v>187</v>
      </c>
      <c r="B193" s="19">
        <v>187</v>
      </c>
      <c r="C193" s="3"/>
      <c r="D193" s="58"/>
      <c r="E193" s="58"/>
      <c r="F193" s="12"/>
      <c r="G193" s="12"/>
      <c r="H193" s="12"/>
      <c r="I193" s="12"/>
      <c r="J193" s="3"/>
      <c r="K193" s="5">
        <v>5</v>
      </c>
      <c r="L193" s="3"/>
      <c r="M193" s="23"/>
      <c r="N193" s="57"/>
    </row>
    <row r="194" spans="1:14" x14ac:dyDescent="0.55000000000000004">
      <c r="A194" s="3">
        <v>188</v>
      </c>
      <c r="B194" s="19">
        <v>188</v>
      </c>
      <c r="C194" s="3"/>
      <c r="D194" s="58"/>
      <c r="E194" s="58"/>
      <c r="F194" s="12"/>
      <c r="G194" s="12"/>
      <c r="H194" s="12"/>
      <c r="I194" s="12"/>
      <c r="J194" s="3"/>
      <c r="K194" s="5">
        <v>5</v>
      </c>
      <c r="L194" s="3"/>
      <c r="M194" s="23"/>
      <c r="N194" s="57"/>
    </row>
    <row r="195" spans="1:14" x14ac:dyDescent="0.55000000000000004">
      <c r="A195" s="3">
        <v>189</v>
      </c>
      <c r="B195" s="19">
        <v>189</v>
      </c>
      <c r="C195" s="3"/>
      <c r="D195" s="58"/>
      <c r="E195" s="58"/>
      <c r="F195" s="12"/>
      <c r="G195" s="12"/>
      <c r="H195" s="12"/>
      <c r="I195" s="12"/>
      <c r="J195" s="3"/>
      <c r="K195" s="5">
        <v>5</v>
      </c>
      <c r="L195" s="3"/>
      <c r="M195" s="23"/>
      <c r="N195" s="57"/>
    </row>
    <row r="196" spans="1:14" x14ac:dyDescent="0.55000000000000004">
      <c r="A196" s="3">
        <v>190</v>
      </c>
      <c r="B196" s="19">
        <v>190</v>
      </c>
      <c r="C196" s="3"/>
      <c r="D196" s="58"/>
      <c r="E196" s="58"/>
      <c r="F196" s="12"/>
      <c r="G196" s="12"/>
      <c r="H196" s="12"/>
      <c r="I196" s="12"/>
      <c r="J196" s="3"/>
      <c r="K196" s="5">
        <v>5</v>
      </c>
      <c r="L196" s="3"/>
      <c r="M196" s="23"/>
      <c r="N196" s="57"/>
    </row>
    <row r="197" spans="1:14" x14ac:dyDescent="0.55000000000000004">
      <c r="A197" s="3">
        <v>191</v>
      </c>
      <c r="B197" s="19">
        <v>191</v>
      </c>
      <c r="C197" s="3"/>
      <c r="D197" s="58"/>
      <c r="E197" s="58"/>
      <c r="F197" s="12"/>
      <c r="G197" s="12"/>
      <c r="H197" s="12"/>
      <c r="I197" s="12"/>
      <c r="J197" s="3"/>
      <c r="K197" s="5">
        <v>5</v>
      </c>
      <c r="L197" s="3"/>
      <c r="M197" s="23"/>
      <c r="N197" s="57"/>
    </row>
    <row r="198" spans="1:14" x14ac:dyDescent="0.55000000000000004">
      <c r="A198" s="3">
        <v>192</v>
      </c>
      <c r="B198" s="19">
        <v>192</v>
      </c>
      <c r="C198" s="3"/>
      <c r="D198" s="58"/>
      <c r="E198" s="58"/>
      <c r="F198" s="12"/>
      <c r="G198" s="12"/>
      <c r="H198" s="12"/>
      <c r="I198" s="12"/>
      <c r="J198" s="3"/>
      <c r="K198" s="5">
        <v>5</v>
      </c>
      <c r="L198" s="3"/>
      <c r="M198" s="23"/>
      <c r="N198" s="57"/>
    </row>
    <row r="199" spans="1:14" x14ac:dyDescent="0.55000000000000004">
      <c r="A199" s="3">
        <v>193</v>
      </c>
      <c r="B199" s="19">
        <v>193</v>
      </c>
      <c r="C199" s="3"/>
      <c r="D199" s="58"/>
      <c r="E199" s="58"/>
      <c r="F199" s="12"/>
      <c r="G199" s="12"/>
      <c r="H199" s="12"/>
      <c r="I199" s="12"/>
      <c r="J199" s="3"/>
      <c r="K199" s="5">
        <v>5</v>
      </c>
      <c r="L199" s="3"/>
      <c r="M199" s="23"/>
      <c r="N199" s="57"/>
    </row>
    <row r="200" spans="1:14" x14ac:dyDescent="0.55000000000000004">
      <c r="A200" s="3">
        <v>194</v>
      </c>
      <c r="B200" s="19">
        <v>194</v>
      </c>
      <c r="C200" s="3"/>
      <c r="D200" s="58"/>
      <c r="E200" s="58"/>
      <c r="F200" s="12"/>
      <c r="G200" s="12"/>
      <c r="H200" s="12"/>
      <c r="I200" s="12"/>
      <c r="J200" s="3"/>
      <c r="K200" s="5">
        <v>5</v>
      </c>
      <c r="L200" s="3"/>
      <c r="M200" s="23"/>
      <c r="N200" s="57"/>
    </row>
    <row r="201" spans="1:14" x14ac:dyDescent="0.55000000000000004">
      <c r="A201" s="3">
        <v>195</v>
      </c>
      <c r="B201" s="19">
        <v>195</v>
      </c>
      <c r="C201" s="3"/>
      <c r="D201" s="58"/>
      <c r="E201" s="58"/>
      <c r="F201" s="12"/>
      <c r="G201" s="12"/>
      <c r="H201" s="12"/>
      <c r="I201" s="12"/>
      <c r="J201" s="3"/>
      <c r="K201" s="5">
        <v>5</v>
      </c>
      <c r="L201" s="3"/>
      <c r="M201" s="23"/>
      <c r="N201" s="57"/>
    </row>
    <row r="202" spans="1:14" x14ac:dyDescent="0.55000000000000004">
      <c r="A202" s="3">
        <v>196</v>
      </c>
      <c r="B202" s="19">
        <v>196</v>
      </c>
      <c r="C202" s="3"/>
      <c r="D202" s="58"/>
      <c r="E202" s="58"/>
      <c r="F202" s="12"/>
      <c r="G202" s="12"/>
      <c r="H202" s="12"/>
      <c r="I202" s="12"/>
      <c r="J202" s="3"/>
      <c r="K202" s="5">
        <v>5</v>
      </c>
      <c r="L202" s="3"/>
      <c r="M202" s="23"/>
      <c r="N202" s="57"/>
    </row>
    <row r="203" spans="1:14" x14ac:dyDescent="0.55000000000000004">
      <c r="A203" s="3">
        <v>197</v>
      </c>
      <c r="B203" s="19">
        <v>197</v>
      </c>
      <c r="C203" s="3"/>
      <c r="D203" s="58"/>
      <c r="E203" s="58"/>
      <c r="F203" s="12"/>
      <c r="G203" s="12"/>
      <c r="H203" s="12"/>
      <c r="I203" s="12"/>
      <c r="J203" s="3"/>
      <c r="K203" s="5">
        <v>5</v>
      </c>
      <c r="L203" s="3"/>
      <c r="M203" s="23"/>
      <c r="N203" s="57"/>
    </row>
    <row r="204" spans="1:14" x14ac:dyDescent="0.55000000000000004">
      <c r="A204" s="3">
        <v>198</v>
      </c>
      <c r="B204" s="19">
        <v>198</v>
      </c>
      <c r="C204" s="3"/>
      <c r="D204" s="58"/>
      <c r="E204" s="58"/>
      <c r="F204" s="12"/>
      <c r="G204" s="12"/>
      <c r="H204" s="12"/>
      <c r="I204" s="12"/>
      <c r="J204" s="3"/>
      <c r="K204" s="5">
        <v>5</v>
      </c>
      <c r="L204" s="3"/>
      <c r="M204" s="23"/>
      <c r="N204" s="57"/>
    </row>
    <row r="205" spans="1:14" x14ac:dyDescent="0.55000000000000004">
      <c r="A205" s="3">
        <v>199</v>
      </c>
      <c r="B205" s="19">
        <v>199</v>
      </c>
      <c r="C205" s="3"/>
      <c r="D205" s="58"/>
      <c r="E205" s="58"/>
      <c r="F205" s="12"/>
      <c r="G205" s="12"/>
      <c r="H205" s="12"/>
      <c r="I205" s="12"/>
      <c r="J205" s="3"/>
      <c r="K205" s="5">
        <v>5</v>
      </c>
      <c r="L205" s="3"/>
      <c r="M205" s="23"/>
      <c r="N205" s="57"/>
    </row>
    <row r="206" spans="1:14" x14ac:dyDescent="0.55000000000000004">
      <c r="A206" s="3">
        <v>200</v>
      </c>
      <c r="B206" s="19">
        <v>200</v>
      </c>
      <c r="C206" s="3"/>
      <c r="D206" s="58"/>
      <c r="E206" s="58"/>
      <c r="F206" s="12"/>
      <c r="G206" s="12"/>
      <c r="H206" s="12"/>
      <c r="I206" s="12"/>
      <c r="J206" s="3"/>
      <c r="K206" s="5">
        <v>5</v>
      </c>
      <c r="L206" s="3"/>
      <c r="M206" s="23"/>
      <c r="N206" s="57"/>
    </row>
    <row r="207" spans="1:14" x14ac:dyDescent="0.55000000000000004">
      <c r="A207" s="3">
        <v>201</v>
      </c>
      <c r="B207" s="19">
        <v>201</v>
      </c>
      <c r="C207" s="3"/>
      <c r="D207" s="58"/>
      <c r="E207" s="58"/>
      <c r="F207" s="12"/>
      <c r="G207" s="12"/>
      <c r="H207" s="12"/>
      <c r="I207" s="12"/>
      <c r="J207" s="3"/>
      <c r="K207" s="5">
        <v>5</v>
      </c>
      <c r="L207" s="3"/>
      <c r="M207" s="23"/>
      <c r="N207" s="57"/>
    </row>
    <row r="208" spans="1:14" x14ac:dyDescent="0.55000000000000004">
      <c r="A208" s="3">
        <v>202</v>
      </c>
      <c r="B208" s="19">
        <v>202</v>
      </c>
      <c r="C208" s="3"/>
      <c r="D208" s="58"/>
      <c r="E208" s="58"/>
      <c r="F208" s="12"/>
      <c r="G208" s="12"/>
      <c r="H208" s="12"/>
      <c r="I208" s="12"/>
      <c r="J208" s="3"/>
      <c r="K208" s="5">
        <v>5</v>
      </c>
      <c r="L208" s="3"/>
      <c r="M208" s="23"/>
      <c r="N208" s="57"/>
    </row>
    <row r="209" spans="1:14" x14ac:dyDescent="0.55000000000000004">
      <c r="A209" s="3">
        <v>203</v>
      </c>
      <c r="B209" s="19">
        <v>203</v>
      </c>
      <c r="C209" s="3"/>
      <c r="D209" s="58"/>
      <c r="E209" s="58"/>
      <c r="F209" s="12"/>
      <c r="G209" s="12"/>
      <c r="H209" s="12"/>
      <c r="I209" s="12"/>
      <c r="J209" s="3"/>
      <c r="K209" s="5">
        <v>5</v>
      </c>
      <c r="L209" s="3"/>
      <c r="M209" s="23"/>
      <c r="N209" s="57"/>
    </row>
    <row r="210" spans="1:14" x14ac:dyDescent="0.55000000000000004">
      <c r="A210" s="3">
        <v>204</v>
      </c>
      <c r="B210" s="19">
        <v>204</v>
      </c>
      <c r="C210" s="3"/>
      <c r="D210" s="58"/>
      <c r="E210" s="58"/>
      <c r="F210" s="12"/>
      <c r="G210" s="12"/>
      <c r="H210" s="12"/>
      <c r="I210" s="12"/>
      <c r="J210" s="3"/>
      <c r="K210" s="5">
        <v>5</v>
      </c>
      <c r="L210" s="3"/>
      <c r="M210" s="23"/>
      <c r="N210" s="57"/>
    </row>
    <row r="211" spans="1:14" x14ac:dyDescent="0.55000000000000004">
      <c r="A211" s="3">
        <v>205</v>
      </c>
      <c r="B211" s="19">
        <v>205</v>
      </c>
      <c r="C211" s="3"/>
      <c r="D211" s="58"/>
      <c r="E211" s="58"/>
      <c r="F211" s="12"/>
      <c r="G211" s="12"/>
      <c r="H211" s="12"/>
      <c r="I211" s="12"/>
      <c r="J211" s="3"/>
      <c r="K211" s="5">
        <v>5</v>
      </c>
      <c r="L211" s="3"/>
      <c r="M211" s="23"/>
      <c r="N211" s="57"/>
    </row>
    <row r="212" spans="1:14" x14ac:dyDescent="0.55000000000000004">
      <c r="A212" s="3">
        <v>206</v>
      </c>
      <c r="B212" s="19">
        <v>206</v>
      </c>
      <c r="C212" s="3"/>
      <c r="D212" s="58"/>
      <c r="E212" s="58"/>
      <c r="F212" s="12"/>
      <c r="G212" s="12"/>
      <c r="H212" s="12"/>
      <c r="I212" s="12"/>
      <c r="J212" s="3"/>
      <c r="K212" s="5">
        <v>5</v>
      </c>
      <c r="L212" s="3"/>
      <c r="M212" s="23"/>
      <c r="N212" s="57"/>
    </row>
    <row r="213" spans="1:14" x14ac:dyDescent="0.55000000000000004">
      <c r="A213" s="3">
        <v>207</v>
      </c>
      <c r="B213" s="19">
        <v>207</v>
      </c>
      <c r="C213" s="3"/>
      <c r="D213" s="58"/>
      <c r="E213" s="58"/>
      <c r="F213" s="12"/>
      <c r="G213" s="12"/>
      <c r="H213" s="12"/>
      <c r="I213" s="12"/>
      <c r="J213" s="3"/>
      <c r="K213" s="5">
        <v>5</v>
      </c>
      <c r="L213" s="3"/>
      <c r="M213" s="23"/>
      <c r="N213" s="57"/>
    </row>
    <row r="214" spans="1:14" x14ac:dyDescent="0.55000000000000004">
      <c r="A214" s="3">
        <v>208</v>
      </c>
      <c r="B214" s="19">
        <v>208</v>
      </c>
      <c r="C214" s="3"/>
      <c r="D214" s="58"/>
      <c r="E214" s="58"/>
      <c r="F214" s="12"/>
      <c r="G214" s="12"/>
      <c r="H214" s="12"/>
      <c r="I214" s="12"/>
      <c r="J214" s="3"/>
      <c r="K214" s="5">
        <v>5</v>
      </c>
      <c r="L214" s="3"/>
      <c r="M214" s="23"/>
      <c r="N214" s="57"/>
    </row>
    <row r="215" spans="1:14" x14ac:dyDescent="0.55000000000000004">
      <c r="A215" s="3">
        <v>209</v>
      </c>
      <c r="B215" s="19">
        <v>209</v>
      </c>
      <c r="C215" s="3"/>
      <c r="D215" s="58"/>
      <c r="E215" s="58"/>
      <c r="F215" s="12"/>
      <c r="G215" s="12"/>
      <c r="H215" s="12"/>
      <c r="I215" s="12"/>
      <c r="J215" s="3"/>
      <c r="K215" s="5">
        <v>5</v>
      </c>
      <c r="L215" s="3"/>
      <c r="M215" s="23"/>
      <c r="N215" s="57"/>
    </row>
    <row r="216" spans="1:14" x14ac:dyDescent="0.55000000000000004">
      <c r="A216" s="3">
        <v>210</v>
      </c>
      <c r="B216" s="19">
        <v>210</v>
      </c>
      <c r="C216" s="3"/>
      <c r="D216" s="58"/>
      <c r="E216" s="58"/>
      <c r="F216" s="12"/>
      <c r="G216" s="12"/>
      <c r="H216" s="12"/>
      <c r="I216" s="12"/>
      <c r="J216" s="3"/>
      <c r="K216" s="5">
        <v>5</v>
      </c>
      <c r="L216" s="3"/>
      <c r="M216" s="23"/>
      <c r="N216" s="57"/>
    </row>
    <row r="217" spans="1:14" x14ac:dyDescent="0.55000000000000004">
      <c r="A217" s="3">
        <v>211</v>
      </c>
      <c r="B217" s="19">
        <v>211</v>
      </c>
      <c r="C217" s="3"/>
      <c r="D217" s="58"/>
      <c r="E217" s="58"/>
      <c r="F217" s="12"/>
      <c r="G217" s="12"/>
      <c r="H217" s="12"/>
      <c r="I217" s="12"/>
      <c r="J217" s="3"/>
      <c r="K217" s="5">
        <v>5</v>
      </c>
      <c r="L217" s="3"/>
      <c r="M217" s="23"/>
      <c r="N217" s="57"/>
    </row>
    <row r="218" spans="1:14" x14ac:dyDescent="0.55000000000000004">
      <c r="A218" s="3">
        <v>212</v>
      </c>
      <c r="B218" s="19">
        <v>212</v>
      </c>
      <c r="C218" s="3"/>
      <c r="D218" s="58"/>
      <c r="E218" s="58"/>
      <c r="F218" s="12"/>
      <c r="G218" s="12"/>
      <c r="H218" s="12"/>
      <c r="I218" s="12"/>
      <c r="J218" s="3"/>
      <c r="K218" s="5">
        <v>5</v>
      </c>
      <c r="L218" s="3"/>
      <c r="M218" s="23"/>
      <c r="N218" s="57"/>
    </row>
    <row r="219" spans="1:14" x14ac:dyDescent="0.55000000000000004">
      <c r="A219" s="3">
        <v>213</v>
      </c>
      <c r="B219" s="19">
        <v>213</v>
      </c>
      <c r="C219" s="3"/>
      <c r="D219" s="58"/>
      <c r="E219" s="58"/>
      <c r="F219" s="12"/>
      <c r="G219" s="12"/>
      <c r="H219" s="12"/>
      <c r="I219" s="12"/>
      <c r="J219" s="3"/>
      <c r="K219" s="5">
        <v>5</v>
      </c>
      <c r="L219" s="3"/>
      <c r="M219" s="23"/>
      <c r="N219" s="57"/>
    </row>
    <row r="220" spans="1:14" x14ac:dyDescent="0.55000000000000004">
      <c r="A220" s="3">
        <v>214</v>
      </c>
      <c r="B220" s="19">
        <v>214</v>
      </c>
      <c r="C220" s="3"/>
      <c r="D220" s="58"/>
      <c r="E220" s="58"/>
      <c r="F220" s="12"/>
      <c r="G220" s="12"/>
      <c r="H220" s="12"/>
      <c r="I220" s="12"/>
      <c r="J220" s="3"/>
      <c r="K220" s="5">
        <v>5</v>
      </c>
      <c r="L220" s="3"/>
      <c r="M220" s="23"/>
      <c r="N220" s="57"/>
    </row>
    <row r="221" spans="1:14" x14ac:dyDescent="0.55000000000000004">
      <c r="A221" s="3">
        <v>215</v>
      </c>
      <c r="B221" s="19">
        <v>215</v>
      </c>
      <c r="C221" s="3"/>
      <c r="D221" s="58"/>
      <c r="E221" s="58"/>
      <c r="F221" s="12"/>
      <c r="G221" s="12"/>
      <c r="H221" s="12"/>
      <c r="I221" s="12"/>
      <c r="J221" s="3"/>
      <c r="K221" s="5">
        <v>5</v>
      </c>
      <c r="L221" s="3"/>
      <c r="M221" s="23"/>
      <c r="N221" s="57"/>
    </row>
    <row r="222" spans="1:14" x14ac:dyDescent="0.55000000000000004">
      <c r="A222" s="3">
        <v>216</v>
      </c>
      <c r="B222" s="19">
        <v>216</v>
      </c>
      <c r="C222" s="3"/>
      <c r="D222" s="58"/>
      <c r="E222" s="58"/>
      <c r="F222" s="12"/>
      <c r="G222" s="12"/>
      <c r="H222" s="12"/>
      <c r="I222" s="12"/>
      <c r="J222" s="3"/>
      <c r="K222" s="5">
        <v>5</v>
      </c>
      <c r="L222" s="3"/>
      <c r="M222" s="23"/>
      <c r="N222" s="57"/>
    </row>
    <row r="223" spans="1:14" x14ac:dyDescent="0.55000000000000004">
      <c r="A223" s="3">
        <v>217</v>
      </c>
      <c r="B223" s="19">
        <v>217</v>
      </c>
      <c r="C223" s="3"/>
      <c r="D223" s="58"/>
      <c r="E223" s="58"/>
      <c r="F223" s="12"/>
      <c r="G223" s="12"/>
      <c r="H223" s="12"/>
      <c r="I223" s="12"/>
      <c r="J223" s="3"/>
      <c r="K223" s="5">
        <v>5</v>
      </c>
      <c r="L223" s="3"/>
      <c r="M223" s="23"/>
      <c r="N223" s="57"/>
    </row>
    <row r="224" spans="1:14" x14ac:dyDescent="0.55000000000000004">
      <c r="A224" s="3">
        <v>218</v>
      </c>
      <c r="B224" s="19">
        <v>218</v>
      </c>
      <c r="C224" s="3"/>
      <c r="D224" s="58"/>
      <c r="E224" s="58"/>
      <c r="F224" s="12"/>
      <c r="G224" s="12"/>
      <c r="H224" s="12"/>
      <c r="I224" s="12"/>
      <c r="J224" s="3"/>
      <c r="K224" s="5">
        <v>5</v>
      </c>
      <c r="L224" s="3"/>
      <c r="M224" s="23"/>
      <c r="N224" s="57"/>
    </row>
    <row r="225" spans="1:14" x14ac:dyDescent="0.55000000000000004">
      <c r="A225" s="3">
        <v>219</v>
      </c>
      <c r="B225" s="19">
        <v>219</v>
      </c>
      <c r="C225" s="3"/>
      <c r="D225" s="58"/>
      <c r="E225" s="58"/>
      <c r="F225" s="12"/>
      <c r="G225" s="12"/>
      <c r="H225" s="12"/>
      <c r="I225" s="12"/>
      <c r="J225" s="3"/>
      <c r="K225" s="5">
        <v>5</v>
      </c>
      <c r="L225" s="3"/>
      <c r="M225" s="23"/>
      <c r="N225" s="57"/>
    </row>
    <row r="226" spans="1:14" x14ac:dyDescent="0.55000000000000004">
      <c r="A226" s="3">
        <v>220</v>
      </c>
      <c r="B226" s="19">
        <v>220</v>
      </c>
      <c r="C226" s="3"/>
      <c r="D226" s="58"/>
      <c r="E226" s="58"/>
      <c r="F226" s="12"/>
      <c r="G226" s="12"/>
      <c r="H226" s="12"/>
      <c r="I226" s="12"/>
      <c r="J226" s="3"/>
      <c r="K226" s="5">
        <v>5</v>
      </c>
      <c r="L226" s="3"/>
      <c r="M226" s="23"/>
      <c r="N226" s="57"/>
    </row>
    <row r="227" spans="1:14" x14ac:dyDescent="0.55000000000000004">
      <c r="A227" s="3">
        <v>221</v>
      </c>
      <c r="B227" s="19">
        <v>221</v>
      </c>
      <c r="C227" s="3"/>
      <c r="D227" s="58"/>
      <c r="E227" s="58"/>
      <c r="F227" s="12"/>
      <c r="G227" s="12"/>
      <c r="H227" s="12"/>
      <c r="I227" s="12"/>
      <c r="J227" s="3"/>
      <c r="K227" s="5">
        <v>5</v>
      </c>
      <c r="L227" s="3"/>
      <c r="M227" s="23"/>
      <c r="N227" s="57"/>
    </row>
    <row r="228" spans="1:14" x14ac:dyDescent="0.55000000000000004">
      <c r="A228" s="3">
        <v>222</v>
      </c>
      <c r="B228" s="19">
        <v>222</v>
      </c>
      <c r="C228" s="3"/>
      <c r="D228" s="58"/>
      <c r="E228" s="58"/>
      <c r="F228" s="12"/>
      <c r="G228" s="12"/>
      <c r="H228" s="12"/>
      <c r="I228" s="12"/>
      <c r="J228" s="3"/>
      <c r="K228" s="5">
        <v>5</v>
      </c>
      <c r="L228" s="3"/>
      <c r="M228" s="23"/>
      <c r="N228" s="57"/>
    </row>
    <row r="229" spans="1:14" x14ac:dyDescent="0.55000000000000004">
      <c r="A229" s="3">
        <v>223</v>
      </c>
      <c r="B229" s="19">
        <v>223</v>
      </c>
      <c r="C229" s="3"/>
      <c r="D229" s="58"/>
      <c r="E229" s="58"/>
      <c r="F229" s="12"/>
      <c r="G229" s="12"/>
      <c r="H229" s="12"/>
      <c r="I229" s="12"/>
      <c r="J229" s="3"/>
      <c r="K229" s="5">
        <v>5</v>
      </c>
      <c r="L229" s="3"/>
      <c r="M229" s="23"/>
      <c r="N229" s="57"/>
    </row>
    <row r="230" spans="1:14" x14ac:dyDescent="0.55000000000000004">
      <c r="A230" s="3">
        <v>224</v>
      </c>
      <c r="B230" s="19">
        <v>224</v>
      </c>
      <c r="C230" s="3"/>
      <c r="D230" s="58"/>
      <c r="E230" s="58"/>
      <c r="F230" s="12"/>
      <c r="G230" s="12"/>
      <c r="H230" s="12"/>
      <c r="I230" s="12"/>
      <c r="J230" s="3"/>
      <c r="K230" s="5">
        <v>5</v>
      </c>
      <c r="L230" s="3"/>
      <c r="M230" s="23"/>
      <c r="N230" s="57"/>
    </row>
    <row r="231" spans="1:14" x14ac:dyDescent="0.55000000000000004">
      <c r="A231" s="3">
        <v>225</v>
      </c>
      <c r="B231" s="19">
        <v>225</v>
      </c>
      <c r="C231" s="3"/>
      <c r="D231" s="58"/>
      <c r="E231" s="58"/>
      <c r="F231" s="12"/>
      <c r="G231" s="12"/>
      <c r="H231" s="12"/>
      <c r="I231" s="12"/>
      <c r="J231" s="3"/>
      <c r="K231" s="5">
        <v>5</v>
      </c>
      <c r="L231" s="3"/>
      <c r="M231" s="23"/>
      <c r="N231" s="57"/>
    </row>
    <row r="232" spans="1:14" x14ac:dyDescent="0.55000000000000004">
      <c r="A232" s="3">
        <v>226</v>
      </c>
      <c r="B232" s="19">
        <v>226</v>
      </c>
      <c r="C232" s="3"/>
      <c r="D232" s="58"/>
      <c r="E232" s="58"/>
      <c r="F232" s="12"/>
      <c r="G232" s="12"/>
      <c r="H232" s="12"/>
      <c r="I232" s="12"/>
      <c r="J232" s="3"/>
      <c r="K232" s="5">
        <v>5</v>
      </c>
      <c r="L232" s="3"/>
      <c r="M232" s="23"/>
      <c r="N232" s="57"/>
    </row>
    <row r="233" spans="1:14" x14ac:dyDescent="0.55000000000000004">
      <c r="A233" s="3">
        <v>227</v>
      </c>
      <c r="B233" s="19">
        <v>227</v>
      </c>
      <c r="C233" s="3"/>
      <c r="D233" s="58"/>
      <c r="E233" s="58"/>
      <c r="F233" s="12"/>
      <c r="G233" s="12"/>
      <c r="H233" s="12"/>
      <c r="I233" s="12"/>
      <c r="J233" s="3"/>
      <c r="K233" s="5">
        <v>5</v>
      </c>
      <c r="L233" s="3"/>
      <c r="M233" s="23"/>
      <c r="N233" s="57"/>
    </row>
    <row r="234" spans="1:14" x14ac:dyDescent="0.55000000000000004">
      <c r="A234" s="3">
        <v>228</v>
      </c>
      <c r="B234" s="19">
        <v>228</v>
      </c>
      <c r="C234" s="3"/>
      <c r="D234" s="58"/>
      <c r="E234" s="58"/>
      <c r="F234" s="12"/>
      <c r="G234" s="12"/>
      <c r="H234" s="12"/>
      <c r="I234" s="12"/>
      <c r="J234" s="3"/>
      <c r="K234" s="5">
        <v>5</v>
      </c>
      <c r="L234" s="3"/>
      <c r="M234" s="23"/>
      <c r="N234" s="57"/>
    </row>
    <row r="235" spans="1:14" x14ac:dyDescent="0.55000000000000004">
      <c r="A235" s="3">
        <v>229</v>
      </c>
      <c r="B235" s="19">
        <v>229</v>
      </c>
      <c r="C235" s="3"/>
      <c r="D235" s="58"/>
      <c r="E235" s="58"/>
      <c r="F235" s="12"/>
      <c r="G235" s="12"/>
      <c r="H235" s="12"/>
      <c r="I235" s="12"/>
      <c r="J235" s="3"/>
      <c r="K235" s="5">
        <v>5</v>
      </c>
      <c r="L235" s="3"/>
      <c r="M235" s="23"/>
      <c r="N235" s="57"/>
    </row>
    <row r="236" spans="1:14" x14ac:dyDescent="0.55000000000000004">
      <c r="A236" s="3">
        <v>230</v>
      </c>
      <c r="B236" s="19">
        <v>230</v>
      </c>
      <c r="C236" s="3"/>
      <c r="D236" s="58"/>
      <c r="E236" s="58"/>
      <c r="F236" s="12"/>
      <c r="G236" s="12"/>
      <c r="H236" s="12"/>
      <c r="I236" s="12"/>
      <c r="J236" s="3"/>
      <c r="K236" s="5">
        <v>5</v>
      </c>
      <c r="L236" s="3"/>
      <c r="M236" s="23"/>
      <c r="N236" s="57"/>
    </row>
    <row r="237" spans="1:14" x14ac:dyDescent="0.55000000000000004">
      <c r="A237" s="3">
        <v>231</v>
      </c>
      <c r="B237" s="19">
        <v>231</v>
      </c>
      <c r="C237" s="3"/>
      <c r="D237" s="58"/>
      <c r="E237" s="58"/>
      <c r="F237" s="12"/>
      <c r="G237" s="12"/>
      <c r="H237" s="12"/>
      <c r="I237" s="12"/>
      <c r="J237" s="3"/>
      <c r="K237" s="5">
        <v>5</v>
      </c>
      <c r="L237" s="3"/>
      <c r="M237" s="23"/>
      <c r="N237" s="57"/>
    </row>
    <row r="238" spans="1:14" x14ac:dyDescent="0.55000000000000004">
      <c r="A238" s="3">
        <v>232</v>
      </c>
      <c r="B238" s="19">
        <v>232</v>
      </c>
      <c r="C238" s="3"/>
      <c r="D238" s="58"/>
      <c r="E238" s="58"/>
      <c r="F238" s="12"/>
      <c r="G238" s="12"/>
      <c r="H238" s="12"/>
      <c r="I238" s="12"/>
      <c r="J238" s="3"/>
      <c r="K238" s="5">
        <v>5</v>
      </c>
      <c r="L238" s="3"/>
      <c r="M238" s="23"/>
      <c r="N238" s="57"/>
    </row>
    <row r="239" spans="1:14" x14ac:dyDescent="0.55000000000000004">
      <c r="A239" s="3">
        <v>233</v>
      </c>
      <c r="B239" s="19">
        <v>233</v>
      </c>
      <c r="C239" s="3"/>
      <c r="D239" s="58"/>
      <c r="E239" s="58"/>
      <c r="F239" s="12"/>
      <c r="G239" s="12"/>
      <c r="H239" s="12"/>
      <c r="I239" s="12"/>
      <c r="J239" s="3"/>
      <c r="K239" s="5">
        <v>5</v>
      </c>
      <c r="L239" s="3"/>
      <c r="M239" s="23"/>
      <c r="N239" s="57"/>
    </row>
    <row r="240" spans="1:14" x14ac:dyDescent="0.55000000000000004">
      <c r="A240" s="3">
        <v>234</v>
      </c>
      <c r="B240" s="19">
        <v>234</v>
      </c>
      <c r="C240" s="3"/>
      <c r="D240" s="58"/>
      <c r="E240" s="58"/>
      <c r="F240" s="12"/>
      <c r="G240" s="12"/>
      <c r="H240" s="12"/>
      <c r="I240" s="12"/>
      <c r="J240" s="3"/>
      <c r="K240" s="5">
        <v>5</v>
      </c>
      <c r="L240" s="3"/>
      <c r="M240" s="23"/>
      <c r="N240" s="57"/>
    </row>
    <row r="241" spans="1:14" x14ac:dyDescent="0.55000000000000004">
      <c r="A241" s="3">
        <v>235</v>
      </c>
      <c r="B241" s="19">
        <v>235</v>
      </c>
      <c r="C241" s="3"/>
      <c r="D241" s="58"/>
      <c r="E241" s="58"/>
      <c r="F241" s="12"/>
      <c r="G241" s="12"/>
      <c r="H241" s="12"/>
      <c r="I241" s="12"/>
      <c r="J241" s="3"/>
      <c r="K241" s="5">
        <v>5</v>
      </c>
      <c r="L241" s="3"/>
      <c r="M241" s="23"/>
      <c r="N241" s="57"/>
    </row>
    <row r="242" spans="1:14" x14ac:dyDescent="0.55000000000000004">
      <c r="A242" s="3">
        <v>236</v>
      </c>
      <c r="B242" s="19">
        <v>236</v>
      </c>
      <c r="C242" s="3"/>
      <c r="D242" s="58"/>
      <c r="E242" s="58"/>
      <c r="F242" s="12"/>
      <c r="G242" s="12"/>
      <c r="H242" s="12"/>
      <c r="I242" s="12"/>
      <c r="J242" s="3"/>
      <c r="K242" s="5">
        <v>5</v>
      </c>
      <c r="L242" s="3"/>
      <c r="M242" s="23"/>
      <c r="N242" s="57"/>
    </row>
    <row r="243" spans="1:14" x14ac:dyDescent="0.55000000000000004">
      <c r="A243" s="3">
        <v>237</v>
      </c>
      <c r="B243" s="19">
        <v>237</v>
      </c>
      <c r="C243" s="3"/>
      <c r="D243" s="58"/>
      <c r="E243" s="58"/>
      <c r="F243" s="12"/>
      <c r="G243" s="12"/>
      <c r="H243" s="12"/>
      <c r="I243" s="12"/>
      <c r="J243" s="3"/>
      <c r="K243" s="5">
        <v>5</v>
      </c>
      <c r="L243" s="3"/>
      <c r="M243" s="23"/>
      <c r="N243" s="57"/>
    </row>
    <row r="244" spans="1:14" x14ac:dyDescent="0.55000000000000004">
      <c r="A244" s="3">
        <v>238</v>
      </c>
      <c r="B244" s="19">
        <v>238</v>
      </c>
      <c r="C244" s="3"/>
      <c r="D244" s="58"/>
      <c r="E244" s="58"/>
      <c r="F244" s="12"/>
      <c r="G244" s="12"/>
      <c r="H244" s="12"/>
      <c r="I244" s="12"/>
      <c r="J244" s="3"/>
      <c r="K244" s="5">
        <v>5</v>
      </c>
      <c r="L244" s="3"/>
      <c r="M244" s="23"/>
      <c r="N244" s="57"/>
    </row>
    <row r="245" spans="1:14" x14ac:dyDescent="0.55000000000000004">
      <c r="A245" s="3">
        <v>239</v>
      </c>
      <c r="B245" s="19">
        <v>239</v>
      </c>
      <c r="C245" s="3"/>
      <c r="D245" s="58"/>
      <c r="E245" s="58"/>
      <c r="F245" s="12"/>
      <c r="G245" s="12"/>
      <c r="H245" s="12"/>
      <c r="I245" s="12"/>
      <c r="J245" s="3"/>
      <c r="K245" s="5">
        <v>5</v>
      </c>
      <c r="L245" s="3"/>
      <c r="M245" s="23"/>
      <c r="N245" s="57"/>
    </row>
    <row r="246" spans="1:14" x14ac:dyDescent="0.55000000000000004">
      <c r="A246" s="3">
        <v>240</v>
      </c>
      <c r="B246" s="19">
        <v>240</v>
      </c>
      <c r="C246" s="3"/>
      <c r="D246" s="58"/>
      <c r="E246" s="58"/>
      <c r="F246" s="12"/>
      <c r="G246" s="12"/>
      <c r="H246" s="12"/>
      <c r="I246" s="12"/>
      <c r="J246" s="3"/>
      <c r="K246" s="5">
        <v>5</v>
      </c>
      <c r="L246" s="3"/>
      <c r="M246" s="23"/>
      <c r="N246" s="57"/>
    </row>
    <row r="247" spans="1:14" x14ac:dyDescent="0.55000000000000004">
      <c r="A247" s="3">
        <v>241</v>
      </c>
      <c r="B247" s="19">
        <v>241</v>
      </c>
      <c r="C247" s="3"/>
      <c r="D247" s="58"/>
      <c r="E247" s="58"/>
      <c r="F247" s="12"/>
      <c r="G247" s="12"/>
      <c r="H247" s="12"/>
      <c r="I247" s="12"/>
      <c r="J247" s="3"/>
      <c r="K247" s="5">
        <v>5</v>
      </c>
      <c r="L247" s="3"/>
      <c r="M247" s="23"/>
      <c r="N247" s="57"/>
    </row>
    <row r="248" spans="1:14" x14ac:dyDescent="0.55000000000000004">
      <c r="A248" s="3">
        <v>242</v>
      </c>
      <c r="B248" s="19">
        <v>242</v>
      </c>
      <c r="C248" s="3"/>
      <c r="D248" s="58"/>
      <c r="E248" s="58"/>
      <c r="F248" s="12"/>
      <c r="G248" s="12"/>
      <c r="H248" s="12"/>
      <c r="I248" s="12"/>
      <c r="J248" s="3"/>
      <c r="K248" s="5">
        <v>5</v>
      </c>
      <c r="L248" s="3"/>
      <c r="M248" s="23"/>
      <c r="N248" s="57"/>
    </row>
    <row r="249" spans="1:14" x14ac:dyDescent="0.55000000000000004">
      <c r="A249" s="3">
        <v>243</v>
      </c>
      <c r="B249" s="19">
        <v>243</v>
      </c>
      <c r="C249" s="3"/>
      <c r="D249" s="58"/>
      <c r="E249" s="58"/>
      <c r="F249" s="12"/>
      <c r="G249" s="12"/>
      <c r="H249" s="12"/>
      <c r="I249" s="12"/>
      <c r="J249" s="3"/>
      <c r="K249" s="5">
        <v>5</v>
      </c>
      <c r="L249" s="3"/>
      <c r="M249" s="23"/>
      <c r="N249" s="57"/>
    </row>
    <row r="250" spans="1:14" x14ac:dyDescent="0.55000000000000004">
      <c r="A250" s="3">
        <v>244</v>
      </c>
      <c r="B250" s="19">
        <v>244</v>
      </c>
      <c r="C250" s="3"/>
      <c r="D250" s="58"/>
      <c r="E250" s="58"/>
      <c r="F250" s="12"/>
      <c r="G250" s="12"/>
      <c r="H250" s="12"/>
      <c r="I250" s="12"/>
      <c r="J250" s="3"/>
      <c r="K250" s="5">
        <v>5</v>
      </c>
      <c r="L250" s="3"/>
      <c r="M250" s="23"/>
      <c r="N250" s="57"/>
    </row>
    <row r="251" spans="1:14" x14ac:dyDescent="0.55000000000000004">
      <c r="A251" s="3">
        <v>245</v>
      </c>
      <c r="B251" s="19">
        <v>245</v>
      </c>
      <c r="C251" s="3"/>
      <c r="D251" s="58"/>
      <c r="E251" s="58"/>
      <c r="F251" s="12"/>
      <c r="G251" s="12"/>
      <c r="H251" s="12"/>
      <c r="I251" s="12"/>
      <c r="J251" s="3"/>
      <c r="K251" s="5">
        <v>5</v>
      </c>
      <c r="L251" s="3"/>
      <c r="M251" s="23"/>
      <c r="N251" s="57"/>
    </row>
    <row r="252" spans="1:14" x14ac:dyDescent="0.55000000000000004">
      <c r="A252" s="3">
        <v>246</v>
      </c>
      <c r="B252" s="19">
        <v>246</v>
      </c>
      <c r="C252" s="3"/>
      <c r="D252" s="58"/>
      <c r="E252" s="58"/>
      <c r="F252" s="12"/>
      <c r="G252" s="12"/>
      <c r="H252" s="12"/>
      <c r="I252" s="12"/>
      <c r="J252" s="3"/>
      <c r="K252" s="5">
        <v>5</v>
      </c>
      <c r="L252" s="3"/>
      <c r="M252" s="23"/>
      <c r="N252" s="57"/>
    </row>
    <row r="253" spans="1:14" x14ac:dyDescent="0.55000000000000004">
      <c r="A253" s="3">
        <v>247</v>
      </c>
      <c r="B253" s="19">
        <v>247</v>
      </c>
      <c r="C253" s="3"/>
      <c r="D253" s="58"/>
      <c r="E253" s="58"/>
      <c r="F253" s="12"/>
      <c r="G253" s="12"/>
      <c r="H253" s="12"/>
      <c r="I253" s="12"/>
      <c r="J253" s="3"/>
      <c r="K253" s="5">
        <v>5</v>
      </c>
      <c r="L253" s="3"/>
      <c r="M253" s="23"/>
      <c r="N253" s="57"/>
    </row>
    <row r="254" spans="1:14" x14ac:dyDescent="0.55000000000000004">
      <c r="A254" s="3">
        <v>248</v>
      </c>
      <c r="B254" s="19">
        <v>248</v>
      </c>
      <c r="C254" s="3"/>
      <c r="D254" s="58"/>
      <c r="E254" s="58"/>
      <c r="F254" s="12"/>
      <c r="G254" s="12"/>
      <c r="H254" s="12"/>
      <c r="I254" s="12"/>
      <c r="J254" s="3"/>
      <c r="K254" s="5">
        <v>5</v>
      </c>
      <c r="L254" s="3"/>
      <c r="M254" s="23"/>
      <c r="N254" s="57"/>
    </row>
    <row r="255" spans="1:14" x14ac:dyDescent="0.55000000000000004">
      <c r="A255" s="3">
        <v>249</v>
      </c>
      <c r="B255" s="19">
        <v>249</v>
      </c>
      <c r="C255" s="3"/>
      <c r="D255" s="58"/>
      <c r="E255" s="58"/>
      <c r="F255" s="12"/>
      <c r="G255" s="12"/>
      <c r="H255" s="12"/>
      <c r="I255" s="12"/>
      <c r="J255" s="3"/>
      <c r="K255" s="5">
        <v>5</v>
      </c>
      <c r="L255" s="3"/>
      <c r="M255" s="23"/>
      <c r="N255" s="57"/>
    </row>
    <row r="256" spans="1:14" x14ac:dyDescent="0.55000000000000004">
      <c r="A256" s="3">
        <v>250</v>
      </c>
      <c r="B256" s="19">
        <v>250</v>
      </c>
      <c r="C256" s="3"/>
      <c r="D256" s="58"/>
      <c r="E256" s="58"/>
      <c r="F256" s="12"/>
      <c r="G256" s="12"/>
      <c r="H256" s="12"/>
      <c r="I256" s="12"/>
      <c r="J256" s="3"/>
      <c r="K256" s="5">
        <v>5</v>
      </c>
      <c r="L256" s="3"/>
      <c r="M256" s="23"/>
      <c r="N256" s="57"/>
    </row>
    <row r="257" spans="1:14" x14ac:dyDescent="0.55000000000000004">
      <c r="A257" s="3">
        <v>251</v>
      </c>
      <c r="B257" s="19">
        <v>251</v>
      </c>
      <c r="C257" s="3"/>
      <c r="D257" s="58"/>
      <c r="E257" s="58"/>
      <c r="F257" s="12"/>
      <c r="G257" s="12"/>
      <c r="H257" s="12"/>
      <c r="I257" s="12"/>
      <c r="J257" s="3"/>
      <c r="K257" s="5">
        <v>5</v>
      </c>
      <c r="L257" s="3"/>
      <c r="M257" s="23"/>
      <c r="N257" s="57"/>
    </row>
    <row r="258" spans="1:14" x14ac:dyDescent="0.55000000000000004">
      <c r="A258" s="3">
        <v>252</v>
      </c>
      <c r="B258" s="19">
        <v>252</v>
      </c>
      <c r="C258" s="3"/>
      <c r="D258" s="58"/>
      <c r="E258" s="58"/>
      <c r="F258" s="12"/>
      <c r="G258" s="12"/>
      <c r="H258" s="12"/>
      <c r="I258" s="12"/>
      <c r="J258" s="3"/>
      <c r="K258" s="5">
        <v>5</v>
      </c>
      <c r="L258" s="3"/>
      <c r="M258" s="23"/>
      <c r="N258" s="57"/>
    </row>
    <row r="259" spans="1:14" x14ac:dyDescent="0.55000000000000004">
      <c r="A259" s="3">
        <v>253</v>
      </c>
      <c r="B259" s="19">
        <v>253</v>
      </c>
      <c r="C259" s="3"/>
      <c r="D259" s="58"/>
      <c r="E259" s="58"/>
      <c r="F259" s="12"/>
      <c r="G259" s="12"/>
      <c r="H259" s="12"/>
      <c r="I259" s="12"/>
      <c r="J259" s="3"/>
      <c r="K259" s="5">
        <v>5</v>
      </c>
      <c r="L259" s="3"/>
      <c r="M259" s="23"/>
      <c r="N259" s="57"/>
    </row>
    <row r="260" spans="1:14" x14ac:dyDescent="0.55000000000000004">
      <c r="A260" s="3">
        <v>254</v>
      </c>
      <c r="B260" s="19">
        <v>254</v>
      </c>
      <c r="C260" s="3"/>
      <c r="D260" s="58"/>
      <c r="E260" s="58"/>
      <c r="F260" s="12"/>
      <c r="G260" s="12"/>
      <c r="H260" s="12"/>
      <c r="I260" s="12"/>
      <c r="J260" s="3"/>
      <c r="K260" s="5">
        <v>5</v>
      </c>
      <c r="L260" s="3"/>
      <c r="M260" s="23"/>
      <c r="N260" s="57"/>
    </row>
    <row r="261" spans="1:14" x14ac:dyDescent="0.55000000000000004">
      <c r="A261" s="3">
        <v>255</v>
      </c>
      <c r="B261" s="19">
        <v>255</v>
      </c>
      <c r="C261" s="3"/>
      <c r="D261" s="58"/>
      <c r="E261" s="58"/>
      <c r="F261" s="12"/>
      <c r="G261" s="12"/>
      <c r="H261" s="12"/>
      <c r="I261" s="12"/>
      <c r="J261" s="3"/>
      <c r="K261" s="5">
        <v>5</v>
      </c>
      <c r="L261" s="3"/>
      <c r="M261" s="23"/>
      <c r="N261" s="57"/>
    </row>
    <row r="262" spans="1:14" x14ac:dyDescent="0.55000000000000004">
      <c r="A262" s="3">
        <v>256</v>
      </c>
      <c r="B262" s="19">
        <v>256</v>
      </c>
      <c r="C262" s="3"/>
      <c r="D262" s="58"/>
      <c r="E262" s="58"/>
      <c r="F262" s="12"/>
      <c r="G262" s="12"/>
      <c r="H262" s="12"/>
      <c r="I262" s="12"/>
      <c r="J262" s="3"/>
      <c r="K262" s="5">
        <v>5</v>
      </c>
      <c r="L262" s="3"/>
      <c r="M262" s="23"/>
      <c r="N262" s="57"/>
    </row>
    <row r="263" spans="1:14" x14ac:dyDescent="0.55000000000000004">
      <c r="A263" s="3">
        <v>257</v>
      </c>
      <c r="B263" s="19">
        <v>257</v>
      </c>
      <c r="C263" s="3"/>
      <c r="D263" s="58"/>
      <c r="E263" s="58"/>
      <c r="F263" s="12"/>
      <c r="G263" s="12"/>
      <c r="H263" s="12"/>
      <c r="I263" s="12"/>
      <c r="J263" s="3"/>
      <c r="K263" s="5">
        <v>5</v>
      </c>
      <c r="L263" s="3"/>
      <c r="M263" s="23"/>
      <c r="N263" s="57"/>
    </row>
    <row r="264" spans="1:14" x14ac:dyDescent="0.55000000000000004">
      <c r="A264" s="3">
        <v>258</v>
      </c>
      <c r="B264" s="19">
        <v>258</v>
      </c>
      <c r="C264" s="3"/>
      <c r="D264" s="58"/>
      <c r="E264" s="58"/>
      <c r="F264" s="12"/>
      <c r="G264" s="12"/>
      <c r="H264" s="12"/>
      <c r="I264" s="12"/>
      <c r="J264" s="3"/>
      <c r="K264" s="5">
        <v>5</v>
      </c>
      <c r="L264" s="3"/>
      <c r="M264" s="23"/>
      <c r="N264" s="57"/>
    </row>
    <row r="265" spans="1:14" x14ac:dyDescent="0.55000000000000004">
      <c r="A265" s="3">
        <v>259</v>
      </c>
      <c r="B265" s="19">
        <v>259</v>
      </c>
      <c r="C265" s="3"/>
      <c r="D265" s="58"/>
      <c r="E265" s="58"/>
      <c r="F265" s="12"/>
      <c r="G265" s="12"/>
      <c r="H265" s="12"/>
      <c r="I265" s="12"/>
      <c r="J265" s="3"/>
      <c r="K265" s="5">
        <v>5</v>
      </c>
      <c r="L265" s="3"/>
      <c r="M265" s="23"/>
      <c r="N265" s="57"/>
    </row>
    <row r="266" spans="1:14" x14ac:dyDescent="0.55000000000000004">
      <c r="A266" s="3">
        <v>260</v>
      </c>
      <c r="B266" s="19">
        <v>260</v>
      </c>
      <c r="C266" s="3"/>
      <c r="D266" s="58"/>
      <c r="E266" s="58"/>
      <c r="F266" s="12"/>
      <c r="G266" s="12"/>
      <c r="H266" s="12"/>
      <c r="I266" s="12"/>
      <c r="J266" s="3"/>
      <c r="K266" s="5">
        <v>5</v>
      </c>
      <c r="L266" s="3"/>
      <c r="M266" s="23"/>
      <c r="N266" s="57"/>
    </row>
    <row r="267" spans="1:14" x14ac:dyDescent="0.55000000000000004">
      <c r="A267" s="3">
        <v>261</v>
      </c>
      <c r="B267" s="19">
        <v>261</v>
      </c>
      <c r="C267" s="3"/>
      <c r="D267" s="58"/>
      <c r="E267" s="58"/>
      <c r="F267" s="12"/>
      <c r="G267" s="12"/>
      <c r="H267" s="12"/>
      <c r="I267" s="12"/>
      <c r="J267" s="3"/>
      <c r="K267" s="5">
        <v>5</v>
      </c>
      <c r="L267" s="3"/>
      <c r="M267" s="23"/>
      <c r="N267" s="57"/>
    </row>
    <row r="268" spans="1:14" x14ac:dyDescent="0.55000000000000004">
      <c r="A268" s="3">
        <v>262</v>
      </c>
      <c r="B268" s="19">
        <v>262</v>
      </c>
      <c r="C268" s="3"/>
      <c r="D268" s="58"/>
      <c r="E268" s="58"/>
      <c r="F268" s="12"/>
      <c r="G268" s="12"/>
      <c r="H268" s="12"/>
      <c r="I268" s="12"/>
      <c r="J268" s="3"/>
      <c r="K268" s="5">
        <v>5</v>
      </c>
      <c r="L268" s="3"/>
      <c r="M268" s="23"/>
      <c r="N268" s="57"/>
    </row>
    <row r="269" spans="1:14" x14ac:dyDescent="0.55000000000000004">
      <c r="A269" s="3">
        <v>263</v>
      </c>
      <c r="B269" s="19">
        <v>263</v>
      </c>
      <c r="C269" s="3"/>
      <c r="D269" s="58"/>
      <c r="E269" s="58"/>
      <c r="F269" s="12"/>
      <c r="G269" s="12"/>
      <c r="H269" s="12"/>
      <c r="I269" s="12"/>
      <c r="J269" s="3"/>
      <c r="K269" s="5">
        <v>5</v>
      </c>
      <c r="L269" s="3"/>
      <c r="M269" s="23"/>
      <c r="N269" s="57"/>
    </row>
    <row r="270" spans="1:14" x14ac:dyDescent="0.55000000000000004">
      <c r="A270" s="3">
        <v>264</v>
      </c>
      <c r="B270" s="19">
        <v>264</v>
      </c>
      <c r="C270" s="3"/>
      <c r="D270" s="58"/>
      <c r="E270" s="58"/>
      <c r="F270" s="12"/>
      <c r="G270" s="12"/>
      <c r="H270" s="12"/>
      <c r="I270" s="12"/>
      <c r="J270" s="3"/>
      <c r="K270" s="5">
        <v>5</v>
      </c>
      <c r="L270" s="3"/>
      <c r="M270" s="23"/>
      <c r="N270" s="57"/>
    </row>
    <row r="271" spans="1:14" x14ac:dyDescent="0.55000000000000004">
      <c r="A271" s="3">
        <v>265</v>
      </c>
      <c r="B271" s="19">
        <v>265</v>
      </c>
      <c r="C271" s="3"/>
      <c r="D271" s="58"/>
      <c r="E271" s="58"/>
      <c r="F271" s="12"/>
      <c r="G271" s="12"/>
      <c r="H271" s="12"/>
      <c r="I271" s="12"/>
      <c r="J271" s="3"/>
      <c r="K271" s="5">
        <v>5</v>
      </c>
      <c r="L271" s="3"/>
      <c r="M271" s="23"/>
      <c r="N271" s="57"/>
    </row>
    <row r="272" spans="1:14" x14ac:dyDescent="0.55000000000000004">
      <c r="A272" s="3">
        <v>266</v>
      </c>
      <c r="B272" s="19">
        <v>266</v>
      </c>
      <c r="C272" s="3"/>
      <c r="D272" s="58"/>
      <c r="E272" s="58"/>
      <c r="F272" s="12"/>
      <c r="G272" s="12"/>
      <c r="H272" s="12"/>
      <c r="I272" s="12"/>
      <c r="J272" s="3"/>
      <c r="K272" s="5">
        <v>5</v>
      </c>
      <c r="L272" s="3"/>
      <c r="M272" s="23"/>
      <c r="N272" s="57"/>
    </row>
    <row r="273" spans="1:14" x14ac:dyDescent="0.55000000000000004">
      <c r="A273" s="3">
        <v>267</v>
      </c>
      <c r="B273" s="19">
        <v>267</v>
      </c>
      <c r="C273" s="3"/>
      <c r="D273" s="58"/>
      <c r="E273" s="58"/>
      <c r="F273" s="12"/>
      <c r="G273" s="12"/>
      <c r="H273" s="12"/>
      <c r="I273" s="12"/>
      <c r="J273" s="3"/>
      <c r="K273" s="5">
        <v>5</v>
      </c>
      <c r="L273" s="3"/>
      <c r="M273" s="23"/>
      <c r="N273" s="57"/>
    </row>
    <row r="274" spans="1:14" x14ac:dyDescent="0.55000000000000004">
      <c r="A274" s="3">
        <v>268</v>
      </c>
      <c r="B274" s="19">
        <v>268</v>
      </c>
      <c r="C274" s="3"/>
      <c r="D274" s="58"/>
      <c r="E274" s="58"/>
      <c r="F274" s="12"/>
      <c r="G274" s="12"/>
      <c r="H274" s="12"/>
      <c r="I274" s="12"/>
      <c r="J274" s="3"/>
      <c r="K274" s="5">
        <v>5</v>
      </c>
      <c r="L274" s="3"/>
      <c r="M274" s="23"/>
      <c r="N274" s="57"/>
    </row>
    <row r="275" spans="1:14" x14ac:dyDescent="0.55000000000000004">
      <c r="A275" s="3">
        <v>269</v>
      </c>
      <c r="B275" s="19">
        <v>269</v>
      </c>
      <c r="C275" s="3"/>
      <c r="D275" s="58"/>
      <c r="E275" s="58"/>
      <c r="F275" s="12"/>
      <c r="G275" s="12"/>
      <c r="H275" s="12"/>
      <c r="I275" s="12"/>
      <c r="J275" s="3"/>
      <c r="K275" s="5">
        <v>5</v>
      </c>
      <c r="L275" s="3"/>
      <c r="M275" s="23"/>
      <c r="N275" s="57"/>
    </row>
    <row r="276" spans="1:14" x14ac:dyDescent="0.55000000000000004">
      <c r="A276" s="3">
        <v>270</v>
      </c>
      <c r="B276" s="19">
        <v>270</v>
      </c>
      <c r="C276" s="3"/>
      <c r="D276" s="58"/>
      <c r="E276" s="58"/>
      <c r="F276" s="12"/>
      <c r="G276" s="12"/>
      <c r="H276" s="12"/>
      <c r="I276" s="12"/>
      <c r="J276" s="3"/>
      <c r="K276" s="5">
        <v>5</v>
      </c>
      <c r="L276" s="3"/>
      <c r="M276" s="23"/>
      <c r="N276" s="57"/>
    </row>
    <row r="277" spans="1:14" x14ac:dyDescent="0.55000000000000004">
      <c r="A277" s="3">
        <v>271</v>
      </c>
      <c r="B277" s="19">
        <v>271</v>
      </c>
      <c r="C277" s="3"/>
      <c r="D277" s="58"/>
      <c r="E277" s="58"/>
      <c r="F277" s="12"/>
      <c r="G277" s="12"/>
      <c r="H277" s="12"/>
      <c r="I277" s="12"/>
      <c r="J277" s="3"/>
      <c r="K277" s="5">
        <v>5</v>
      </c>
      <c r="L277" s="3"/>
      <c r="M277" s="23"/>
      <c r="N277" s="57"/>
    </row>
    <row r="278" spans="1:14" x14ac:dyDescent="0.55000000000000004">
      <c r="A278" s="3">
        <v>272</v>
      </c>
      <c r="B278" s="19">
        <v>272</v>
      </c>
      <c r="C278" s="3"/>
      <c r="D278" s="58"/>
      <c r="E278" s="58"/>
      <c r="F278" s="12"/>
      <c r="G278" s="12"/>
      <c r="H278" s="12"/>
      <c r="I278" s="12"/>
      <c r="J278" s="3"/>
      <c r="K278" s="5">
        <v>5</v>
      </c>
      <c r="L278" s="3"/>
      <c r="M278" s="23"/>
      <c r="N278" s="57"/>
    </row>
    <row r="279" spans="1:14" x14ac:dyDescent="0.55000000000000004">
      <c r="A279" s="3">
        <v>273</v>
      </c>
      <c r="B279" s="19">
        <v>273</v>
      </c>
      <c r="C279" s="3"/>
      <c r="D279" s="58"/>
      <c r="E279" s="58"/>
      <c r="F279" s="12"/>
      <c r="G279" s="12"/>
      <c r="H279" s="12"/>
      <c r="I279" s="12"/>
      <c r="J279" s="3"/>
      <c r="K279" s="5">
        <v>5</v>
      </c>
      <c r="L279" s="3"/>
      <c r="M279" s="23"/>
      <c r="N279" s="57"/>
    </row>
    <row r="280" spans="1:14" x14ac:dyDescent="0.55000000000000004">
      <c r="A280" s="3">
        <v>274</v>
      </c>
      <c r="B280" s="19">
        <v>274</v>
      </c>
      <c r="C280" s="3"/>
      <c r="D280" s="58"/>
      <c r="E280" s="58"/>
      <c r="F280" s="12"/>
      <c r="G280" s="12"/>
      <c r="H280" s="12"/>
      <c r="I280" s="12"/>
      <c r="J280" s="3"/>
      <c r="K280" s="5">
        <v>5</v>
      </c>
      <c r="L280" s="3"/>
      <c r="M280" s="23"/>
      <c r="N280" s="57"/>
    </row>
    <row r="281" spans="1:14" x14ac:dyDescent="0.55000000000000004">
      <c r="A281" s="3">
        <v>275</v>
      </c>
      <c r="B281" s="19">
        <v>275</v>
      </c>
      <c r="C281" s="3"/>
      <c r="D281" s="58"/>
      <c r="E281" s="58"/>
      <c r="F281" s="12"/>
      <c r="G281" s="12"/>
      <c r="H281" s="12"/>
      <c r="I281" s="12"/>
      <c r="J281" s="3"/>
      <c r="K281" s="5">
        <v>5</v>
      </c>
      <c r="L281" s="3"/>
      <c r="M281" s="23"/>
      <c r="N281" s="57"/>
    </row>
    <row r="282" spans="1:14" x14ac:dyDescent="0.55000000000000004">
      <c r="A282" s="3">
        <v>276</v>
      </c>
      <c r="B282" s="19">
        <v>276</v>
      </c>
      <c r="C282" s="3"/>
      <c r="D282" s="58"/>
      <c r="E282" s="58"/>
      <c r="F282" s="12"/>
      <c r="G282" s="12"/>
      <c r="H282" s="12"/>
      <c r="I282" s="12"/>
      <c r="J282" s="3"/>
      <c r="K282" s="5">
        <v>5</v>
      </c>
      <c r="L282" s="3"/>
      <c r="M282" s="23"/>
      <c r="N282" s="57"/>
    </row>
    <row r="283" spans="1:14" x14ac:dyDescent="0.55000000000000004">
      <c r="A283" s="3">
        <v>277</v>
      </c>
      <c r="B283" s="19">
        <v>277</v>
      </c>
      <c r="C283" s="3"/>
      <c r="D283" s="58"/>
      <c r="E283" s="58"/>
      <c r="F283" s="12"/>
      <c r="G283" s="12"/>
      <c r="H283" s="12"/>
      <c r="I283" s="12"/>
      <c r="J283" s="3"/>
      <c r="K283" s="5">
        <v>5</v>
      </c>
      <c r="L283" s="3"/>
      <c r="M283" s="23"/>
      <c r="N283" s="57"/>
    </row>
    <row r="284" spans="1:14" x14ac:dyDescent="0.55000000000000004">
      <c r="A284" s="3">
        <v>278</v>
      </c>
      <c r="B284" s="19">
        <v>278</v>
      </c>
      <c r="C284" s="3"/>
      <c r="D284" s="58"/>
      <c r="E284" s="58"/>
      <c r="F284" s="12"/>
      <c r="G284" s="12"/>
      <c r="H284" s="12"/>
      <c r="I284" s="12"/>
      <c r="J284" s="3"/>
      <c r="K284" s="5">
        <v>5</v>
      </c>
      <c r="L284" s="3"/>
      <c r="M284" s="23"/>
      <c r="N284" s="57"/>
    </row>
    <row r="285" spans="1:14" x14ac:dyDescent="0.55000000000000004">
      <c r="A285" s="3">
        <v>279</v>
      </c>
      <c r="B285" s="19">
        <v>279</v>
      </c>
      <c r="C285" s="3"/>
      <c r="D285" s="58"/>
      <c r="E285" s="58"/>
      <c r="F285" s="12"/>
      <c r="G285" s="12"/>
      <c r="H285" s="12"/>
      <c r="I285" s="12"/>
      <c r="J285" s="3"/>
      <c r="K285" s="5">
        <v>5</v>
      </c>
      <c r="L285" s="3"/>
      <c r="M285" s="23"/>
      <c r="N285" s="57"/>
    </row>
    <row r="286" spans="1:14" x14ac:dyDescent="0.55000000000000004">
      <c r="A286" s="3">
        <v>280</v>
      </c>
      <c r="B286" s="19">
        <v>280</v>
      </c>
      <c r="C286" s="3"/>
      <c r="D286" s="58"/>
      <c r="E286" s="58"/>
      <c r="F286" s="12"/>
      <c r="G286" s="12"/>
      <c r="H286" s="12"/>
      <c r="I286" s="12"/>
      <c r="J286" s="3"/>
      <c r="K286" s="5">
        <v>5</v>
      </c>
      <c r="L286" s="3"/>
      <c r="M286" s="23"/>
      <c r="N286" s="57"/>
    </row>
    <row r="287" spans="1:14" x14ac:dyDescent="0.55000000000000004">
      <c r="A287" s="3">
        <v>281</v>
      </c>
      <c r="B287" s="19">
        <v>281</v>
      </c>
      <c r="C287" s="3"/>
      <c r="D287" s="58"/>
      <c r="E287" s="58"/>
      <c r="F287" s="12"/>
      <c r="G287" s="12"/>
      <c r="H287" s="12"/>
      <c r="I287" s="12"/>
      <c r="J287" s="3"/>
      <c r="K287" s="5">
        <v>5</v>
      </c>
      <c r="L287" s="3"/>
      <c r="M287" s="23"/>
      <c r="N287" s="57"/>
    </row>
    <row r="288" spans="1:14" x14ac:dyDescent="0.55000000000000004">
      <c r="A288" s="3">
        <v>282</v>
      </c>
      <c r="B288" s="19">
        <v>282</v>
      </c>
      <c r="C288" s="3"/>
      <c r="D288" s="58"/>
      <c r="E288" s="58"/>
      <c r="F288" s="12"/>
      <c r="G288" s="12"/>
      <c r="H288" s="12"/>
      <c r="I288" s="12"/>
      <c r="J288" s="3"/>
      <c r="K288" s="5">
        <v>5</v>
      </c>
      <c r="L288" s="3"/>
      <c r="M288" s="23"/>
      <c r="N288" s="57"/>
    </row>
    <row r="289" spans="1:14" x14ac:dyDescent="0.55000000000000004">
      <c r="A289" s="3">
        <v>283</v>
      </c>
      <c r="B289" s="19">
        <v>283</v>
      </c>
      <c r="C289" s="3"/>
      <c r="D289" s="58"/>
      <c r="E289" s="58"/>
      <c r="F289" s="12"/>
      <c r="G289" s="12"/>
      <c r="H289" s="12"/>
      <c r="I289" s="12"/>
      <c r="J289" s="3"/>
      <c r="K289" s="5">
        <v>5</v>
      </c>
      <c r="L289" s="3"/>
      <c r="M289" s="23"/>
      <c r="N289" s="57"/>
    </row>
    <row r="290" spans="1:14" x14ac:dyDescent="0.55000000000000004">
      <c r="A290" s="3">
        <v>284</v>
      </c>
      <c r="B290" s="19">
        <v>284</v>
      </c>
      <c r="C290" s="3"/>
      <c r="D290" s="58"/>
      <c r="E290" s="58"/>
      <c r="F290" s="12"/>
      <c r="G290" s="12"/>
      <c r="H290" s="12"/>
      <c r="I290" s="12"/>
      <c r="J290" s="3"/>
      <c r="K290" s="5">
        <v>5</v>
      </c>
      <c r="L290" s="3"/>
      <c r="M290" s="23"/>
      <c r="N290" s="57"/>
    </row>
    <row r="291" spans="1:14" x14ac:dyDescent="0.55000000000000004">
      <c r="A291" s="3">
        <v>285</v>
      </c>
      <c r="B291" s="19">
        <v>285</v>
      </c>
      <c r="C291" s="3"/>
      <c r="D291" s="58"/>
      <c r="E291" s="58"/>
      <c r="F291" s="12"/>
      <c r="G291" s="12"/>
      <c r="H291" s="12"/>
      <c r="I291" s="12"/>
      <c r="J291" s="3"/>
      <c r="K291" s="5">
        <v>5</v>
      </c>
      <c r="L291" s="3"/>
      <c r="M291" s="23"/>
      <c r="N291" s="57"/>
    </row>
    <row r="292" spans="1:14" x14ac:dyDescent="0.55000000000000004">
      <c r="A292" s="3">
        <v>286</v>
      </c>
      <c r="B292" s="19">
        <v>286</v>
      </c>
      <c r="C292" s="3"/>
      <c r="D292" s="58"/>
      <c r="E292" s="58"/>
      <c r="F292" s="12"/>
      <c r="G292" s="12"/>
      <c r="H292" s="12"/>
      <c r="I292" s="12"/>
      <c r="J292" s="3"/>
      <c r="K292" s="5">
        <v>5</v>
      </c>
      <c r="L292" s="3"/>
      <c r="M292" s="23"/>
      <c r="N292" s="57"/>
    </row>
    <row r="293" spans="1:14" x14ac:dyDescent="0.55000000000000004">
      <c r="A293" s="3">
        <v>287</v>
      </c>
      <c r="B293" s="19">
        <v>287</v>
      </c>
      <c r="C293" s="3"/>
      <c r="D293" s="58"/>
      <c r="E293" s="58"/>
      <c r="F293" s="12"/>
      <c r="G293" s="12"/>
      <c r="H293" s="12"/>
      <c r="I293" s="12"/>
      <c r="J293" s="3"/>
      <c r="K293" s="5">
        <v>5</v>
      </c>
      <c r="L293" s="3"/>
      <c r="M293" s="23"/>
      <c r="N293" s="57"/>
    </row>
    <row r="294" spans="1:14" x14ac:dyDescent="0.55000000000000004">
      <c r="A294" s="3">
        <v>288</v>
      </c>
      <c r="B294" s="19">
        <v>288</v>
      </c>
      <c r="C294" s="3"/>
      <c r="D294" s="58"/>
      <c r="E294" s="58"/>
      <c r="F294" s="12"/>
      <c r="G294" s="12"/>
      <c r="H294" s="12"/>
      <c r="I294" s="12"/>
      <c r="J294" s="3"/>
      <c r="K294" s="5">
        <v>5</v>
      </c>
      <c r="L294" s="3"/>
      <c r="M294" s="23"/>
      <c r="N294" s="57"/>
    </row>
    <row r="295" spans="1:14" x14ac:dyDescent="0.55000000000000004">
      <c r="A295" s="3">
        <v>289</v>
      </c>
      <c r="B295" s="19">
        <v>289</v>
      </c>
      <c r="C295" s="3"/>
      <c r="D295" s="58"/>
      <c r="E295" s="58"/>
      <c r="F295" s="12"/>
      <c r="G295" s="12"/>
      <c r="H295" s="12"/>
      <c r="I295" s="12"/>
      <c r="J295" s="3"/>
      <c r="K295" s="5">
        <v>5</v>
      </c>
      <c r="L295" s="3"/>
      <c r="M295" s="23"/>
      <c r="N295" s="57"/>
    </row>
    <row r="296" spans="1:14" x14ac:dyDescent="0.55000000000000004">
      <c r="A296" s="3">
        <v>290</v>
      </c>
      <c r="B296" s="19">
        <v>290</v>
      </c>
      <c r="C296" s="3"/>
      <c r="D296" s="58"/>
      <c r="E296" s="58"/>
      <c r="F296" s="12"/>
      <c r="G296" s="12"/>
      <c r="H296" s="12"/>
      <c r="I296" s="12"/>
      <c r="J296" s="3"/>
      <c r="K296" s="5">
        <v>5</v>
      </c>
      <c r="L296" s="3"/>
      <c r="M296" s="23"/>
      <c r="N296" s="57"/>
    </row>
    <row r="297" spans="1:14" x14ac:dyDescent="0.55000000000000004">
      <c r="A297" s="3">
        <v>291</v>
      </c>
      <c r="B297" s="19">
        <v>291</v>
      </c>
      <c r="C297" s="3"/>
      <c r="D297" s="58"/>
      <c r="E297" s="58"/>
      <c r="F297" s="12"/>
      <c r="G297" s="12"/>
      <c r="H297" s="12"/>
      <c r="I297" s="12"/>
      <c r="J297" s="3"/>
      <c r="K297" s="5">
        <v>5</v>
      </c>
      <c r="L297" s="3"/>
      <c r="M297" s="23"/>
      <c r="N297" s="57"/>
    </row>
    <row r="298" spans="1:14" x14ac:dyDescent="0.55000000000000004">
      <c r="A298" s="3">
        <v>292</v>
      </c>
      <c r="B298" s="19">
        <v>292</v>
      </c>
      <c r="C298" s="3"/>
      <c r="D298" s="58"/>
      <c r="E298" s="58"/>
      <c r="F298" s="12"/>
      <c r="G298" s="12"/>
      <c r="H298" s="12"/>
      <c r="I298" s="12"/>
      <c r="J298" s="3"/>
      <c r="K298" s="5">
        <v>5</v>
      </c>
      <c r="L298" s="3"/>
      <c r="M298" s="23"/>
      <c r="N298" s="57"/>
    </row>
    <row r="299" spans="1:14" x14ac:dyDescent="0.55000000000000004">
      <c r="A299" s="3">
        <v>293</v>
      </c>
      <c r="B299" s="19">
        <v>293</v>
      </c>
      <c r="C299" s="3"/>
      <c r="D299" s="58"/>
      <c r="E299" s="58"/>
      <c r="F299" s="12"/>
      <c r="G299" s="12"/>
      <c r="H299" s="12"/>
      <c r="I299" s="12"/>
      <c r="J299" s="3"/>
      <c r="K299" s="5">
        <v>5</v>
      </c>
      <c r="L299" s="3"/>
      <c r="M299" s="23"/>
      <c r="N299" s="57"/>
    </row>
    <row r="300" spans="1:14" x14ac:dyDescent="0.55000000000000004">
      <c r="A300" s="3">
        <v>294</v>
      </c>
      <c r="B300" s="19">
        <v>294</v>
      </c>
      <c r="C300" s="3"/>
      <c r="D300" s="58"/>
      <c r="E300" s="58"/>
      <c r="F300" s="12"/>
      <c r="G300" s="12"/>
      <c r="H300" s="12"/>
      <c r="I300" s="12"/>
      <c r="J300" s="3"/>
      <c r="K300" s="5">
        <v>5</v>
      </c>
      <c r="L300" s="3"/>
      <c r="M300" s="23"/>
      <c r="N300" s="57"/>
    </row>
    <row r="301" spans="1:14" x14ac:dyDescent="0.55000000000000004">
      <c r="A301" s="3">
        <v>295</v>
      </c>
      <c r="B301" s="19">
        <v>295</v>
      </c>
      <c r="C301" s="3"/>
      <c r="D301" s="58"/>
      <c r="E301" s="58"/>
      <c r="F301" s="12"/>
      <c r="G301" s="12"/>
      <c r="H301" s="12"/>
      <c r="I301" s="12"/>
      <c r="J301" s="3"/>
      <c r="K301" s="5">
        <v>5</v>
      </c>
      <c r="L301" s="3"/>
      <c r="M301" s="23"/>
      <c r="N301" s="57"/>
    </row>
    <row r="302" spans="1:14" x14ac:dyDescent="0.55000000000000004">
      <c r="A302" s="3">
        <v>296</v>
      </c>
      <c r="B302" s="19">
        <v>296</v>
      </c>
      <c r="C302" s="3"/>
      <c r="D302" s="58"/>
      <c r="E302" s="58"/>
      <c r="F302" s="12"/>
      <c r="G302" s="12"/>
      <c r="H302" s="12"/>
      <c r="I302" s="12"/>
      <c r="J302" s="3"/>
      <c r="K302" s="5">
        <v>5</v>
      </c>
      <c r="L302" s="3"/>
      <c r="M302" s="23"/>
      <c r="N302" s="57"/>
    </row>
    <row r="303" spans="1:14" x14ac:dyDescent="0.55000000000000004">
      <c r="A303" s="3">
        <v>297</v>
      </c>
      <c r="B303" s="19">
        <v>297</v>
      </c>
      <c r="C303" s="3"/>
      <c r="D303" s="58"/>
      <c r="E303" s="58"/>
      <c r="F303" s="12"/>
      <c r="G303" s="12"/>
      <c r="H303" s="12"/>
      <c r="I303" s="12"/>
      <c r="J303" s="3"/>
      <c r="K303" s="5">
        <v>5</v>
      </c>
      <c r="L303" s="3"/>
      <c r="M303" s="23"/>
      <c r="N303" s="57"/>
    </row>
    <row r="304" spans="1:14" x14ac:dyDescent="0.55000000000000004">
      <c r="A304" s="3">
        <v>298</v>
      </c>
      <c r="B304" s="19">
        <v>298</v>
      </c>
      <c r="C304" s="3"/>
      <c r="D304" s="58"/>
      <c r="E304" s="58"/>
      <c r="F304" s="12"/>
      <c r="G304" s="12"/>
      <c r="H304" s="12"/>
      <c r="I304" s="12"/>
      <c r="J304" s="3"/>
      <c r="K304" s="5">
        <v>5</v>
      </c>
      <c r="L304" s="3"/>
      <c r="M304" s="23"/>
      <c r="N304" s="57"/>
    </row>
    <row r="305" spans="1:14" x14ac:dyDescent="0.55000000000000004">
      <c r="A305" s="3">
        <v>299</v>
      </c>
      <c r="B305" s="19">
        <v>299</v>
      </c>
      <c r="C305" s="3"/>
      <c r="D305" s="58"/>
      <c r="E305" s="58"/>
      <c r="F305" s="12"/>
      <c r="G305" s="12"/>
      <c r="H305" s="12"/>
      <c r="I305" s="12"/>
      <c r="J305" s="3"/>
      <c r="K305" s="5">
        <v>5</v>
      </c>
      <c r="L305" s="3"/>
      <c r="M305" s="23"/>
      <c r="N305" s="57"/>
    </row>
    <row r="306" spans="1:14" x14ac:dyDescent="0.55000000000000004">
      <c r="A306" s="3">
        <v>300</v>
      </c>
      <c r="B306" s="19">
        <v>300</v>
      </c>
      <c r="C306" s="3"/>
      <c r="D306" s="58"/>
      <c r="E306" s="58"/>
      <c r="F306" s="12"/>
      <c r="G306" s="12"/>
      <c r="H306" s="12"/>
      <c r="I306" s="12"/>
      <c r="J306" s="3"/>
      <c r="K306" s="5">
        <v>5</v>
      </c>
      <c r="L306" s="3"/>
      <c r="M306" s="23"/>
      <c r="N306" s="57"/>
    </row>
    <row r="307" spans="1:14" x14ac:dyDescent="0.55000000000000004">
      <c r="A307" s="3">
        <v>301</v>
      </c>
      <c r="B307" s="19">
        <v>301</v>
      </c>
      <c r="C307" s="3"/>
      <c r="D307" s="58"/>
      <c r="E307" s="58"/>
      <c r="F307" s="12"/>
      <c r="G307" s="12"/>
      <c r="H307" s="12"/>
      <c r="I307" s="12"/>
      <c r="J307" s="3"/>
      <c r="K307" s="5">
        <v>5</v>
      </c>
      <c r="L307" s="3"/>
      <c r="M307" s="23"/>
      <c r="N307" s="57"/>
    </row>
    <row r="308" spans="1:14" x14ac:dyDescent="0.55000000000000004">
      <c r="A308" s="3">
        <v>302</v>
      </c>
      <c r="B308" s="19">
        <v>302</v>
      </c>
      <c r="C308" s="3"/>
      <c r="D308" s="58"/>
      <c r="E308" s="58"/>
      <c r="F308" s="12"/>
      <c r="G308" s="12"/>
      <c r="H308" s="12"/>
      <c r="I308" s="12"/>
      <c r="J308" s="3"/>
      <c r="K308" s="5">
        <v>5</v>
      </c>
      <c r="L308" s="3"/>
      <c r="M308" s="23"/>
      <c r="N308" s="57"/>
    </row>
    <row r="309" spans="1:14" x14ac:dyDescent="0.55000000000000004">
      <c r="A309" s="3">
        <v>303</v>
      </c>
      <c r="B309" s="19">
        <v>303</v>
      </c>
      <c r="C309" s="3"/>
      <c r="D309" s="58"/>
      <c r="E309" s="58"/>
      <c r="F309" s="12"/>
      <c r="G309" s="12"/>
      <c r="H309" s="12"/>
      <c r="I309" s="12"/>
      <c r="J309" s="3"/>
      <c r="K309" s="5">
        <v>5</v>
      </c>
      <c r="L309" s="3"/>
      <c r="M309" s="23"/>
      <c r="N309" s="57"/>
    </row>
    <row r="310" spans="1:14" x14ac:dyDescent="0.55000000000000004">
      <c r="A310" s="3">
        <v>304</v>
      </c>
      <c r="B310" s="19">
        <v>304</v>
      </c>
      <c r="C310" s="3"/>
      <c r="D310" s="58"/>
      <c r="E310" s="58"/>
      <c r="F310" s="12"/>
      <c r="G310" s="12"/>
      <c r="H310" s="12"/>
      <c r="I310" s="12"/>
      <c r="J310" s="3"/>
      <c r="K310" s="5">
        <v>5</v>
      </c>
      <c r="L310" s="3"/>
      <c r="M310" s="23"/>
      <c r="N310" s="57"/>
    </row>
    <row r="311" spans="1:14" x14ac:dyDescent="0.55000000000000004">
      <c r="A311" s="3">
        <v>305</v>
      </c>
      <c r="B311" s="19">
        <v>305</v>
      </c>
      <c r="C311" s="3"/>
      <c r="D311" s="58"/>
      <c r="E311" s="58"/>
      <c r="F311" s="12"/>
      <c r="G311" s="12"/>
      <c r="H311" s="12"/>
      <c r="I311" s="12"/>
      <c r="J311" s="3"/>
      <c r="K311" s="5">
        <v>5</v>
      </c>
      <c r="L311" s="3"/>
      <c r="M311" s="23"/>
      <c r="N311" s="57"/>
    </row>
    <row r="312" spans="1:14" x14ac:dyDescent="0.55000000000000004">
      <c r="A312" s="3">
        <v>306</v>
      </c>
      <c r="B312" s="19">
        <v>306</v>
      </c>
      <c r="C312" s="3"/>
      <c r="D312" s="58"/>
      <c r="E312" s="58"/>
      <c r="F312" s="12"/>
      <c r="G312" s="12"/>
      <c r="H312" s="12"/>
      <c r="I312" s="12"/>
      <c r="J312" s="3"/>
      <c r="K312" s="5">
        <v>5</v>
      </c>
      <c r="L312" s="3"/>
      <c r="M312" s="23"/>
      <c r="N312" s="57"/>
    </row>
    <row r="313" spans="1:14" x14ac:dyDescent="0.55000000000000004">
      <c r="A313" s="3">
        <v>307</v>
      </c>
      <c r="B313" s="19">
        <v>307</v>
      </c>
      <c r="C313" s="3"/>
      <c r="D313" s="58"/>
      <c r="E313" s="58"/>
      <c r="F313" s="12"/>
      <c r="G313" s="12"/>
      <c r="H313" s="12"/>
      <c r="I313" s="12"/>
      <c r="J313" s="3"/>
      <c r="K313" s="5">
        <v>5</v>
      </c>
      <c r="L313" s="3"/>
      <c r="M313" s="23"/>
      <c r="N313" s="57"/>
    </row>
    <row r="314" spans="1:14" x14ac:dyDescent="0.55000000000000004">
      <c r="A314" s="3">
        <v>308</v>
      </c>
      <c r="B314" s="19">
        <v>308</v>
      </c>
      <c r="C314" s="3"/>
      <c r="D314" s="58"/>
      <c r="E314" s="58"/>
      <c r="F314" s="12"/>
      <c r="G314" s="12"/>
      <c r="H314" s="12"/>
      <c r="I314" s="12"/>
      <c r="J314" s="3"/>
      <c r="K314" s="5">
        <v>5</v>
      </c>
      <c r="L314" s="3"/>
      <c r="M314" s="23"/>
      <c r="N314" s="57"/>
    </row>
    <row r="315" spans="1:14" x14ac:dyDescent="0.55000000000000004">
      <c r="A315" s="3">
        <v>309</v>
      </c>
      <c r="B315" s="19">
        <v>309</v>
      </c>
      <c r="C315" s="3"/>
      <c r="D315" s="58"/>
      <c r="E315" s="58"/>
      <c r="F315" s="12"/>
      <c r="G315" s="12"/>
      <c r="H315" s="12"/>
      <c r="I315" s="12"/>
      <c r="J315" s="3"/>
      <c r="K315" s="5">
        <v>5</v>
      </c>
      <c r="L315" s="3"/>
      <c r="M315" s="23"/>
      <c r="N315" s="57"/>
    </row>
    <row r="316" spans="1:14" x14ac:dyDescent="0.55000000000000004">
      <c r="A316" s="3">
        <v>310</v>
      </c>
      <c r="B316" s="19">
        <v>310</v>
      </c>
      <c r="C316" s="3"/>
      <c r="D316" s="58"/>
      <c r="E316" s="58"/>
      <c r="F316" s="12"/>
      <c r="G316" s="12"/>
      <c r="H316" s="12"/>
      <c r="I316" s="12"/>
      <c r="J316" s="3"/>
      <c r="K316" s="5">
        <v>5</v>
      </c>
      <c r="L316" s="3"/>
      <c r="M316" s="23"/>
      <c r="N316" s="57"/>
    </row>
    <row r="317" spans="1:14" x14ac:dyDescent="0.55000000000000004">
      <c r="A317" s="3">
        <v>311</v>
      </c>
      <c r="B317" s="19">
        <v>311</v>
      </c>
      <c r="C317" s="3"/>
      <c r="D317" s="58"/>
      <c r="E317" s="58"/>
      <c r="F317" s="12"/>
      <c r="G317" s="12"/>
      <c r="H317" s="12"/>
      <c r="I317" s="12"/>
      <c r="J317" s="3"/>
      <c r="K317" s="5">
        <v>5</v>
      </c>
      <c r="L317" s="3"/>
      <c r="M317" s="23"/>
      <c r="N317" s="57"/>
    </row>
    <row r="318" spans="1:14" x14ac:dyDescent="0.55000000000000004">
      <c r="A318" s="3">
        <v>312</v>
      </c>
      <c r="B318" s="19">
        <v>312</v>
      </c>
      <c r="C318" s="3"/>
      <c r="D318" s="58"/>
      <c r="E318" s="58"/>
      <c r="F318" s="12"/>
      <c r="G318" s="12"/>
      <c r="H318" s="12"/>
      <c r="I318" s="12"/>
      <c r="J318" s="3"/>
      <c r="K318" s="5">
        <v>5</v>
      </c>
      <c r="L318" s="3"/>
      <c r="M318" s="23"/>
      <c r="N318" s="57"/>
    </row>
    <row r="319" spans="1:14" x14ac:dyDescent="0.55000000000000004">
      <c r="A319" s="3">
        <v>313</v>
      </c>
      <c r="B319" s="19">
        <v>313</v>
      </c>
      <c r="C319" s="3"/>
      <c r="D319" s="58"/>
      <c r="E319" s="58"/>
      <c r="F319" s="12"/>
      <c r="G319" s="12"/>
      <c r="H319" s="12"/>
      <c r="I319" s="12"/>
      <c r="J319" s="3"/>
      <c r="K319" s="5">
        <v>5</v>
      </c>
      <c r="L319" s="3"/>
      <c r="M319" s="23"/>
      <c r="N319" s="57"/>
    </row>
    <row r="320" spans="1:14" x14ac:dyDescent="0.55000000000000004">
      <c r="A320" s="3">
        <v>314</v>
      </c>
      <c r="B320" s="19">
        <v>314</v>
      </c>
      <c r="C320" s="3"/>
      <c r="D320" s="58"/>
      <c r="E320" s="58"/>
      <c r="F320" s="12"/>
      <c r="G320" s="12"/>
      <c r="H320" s="12"/>
      <c r="I320" s="12"/>
      <c r="J320" s="3"/>
      <c r="K320" s="5">
        <v>5</v>
      </c>
      <c r="L320" s="3"/>
      <c r="M320" s="23"/>
      <c r="N320" s="57"/>
    </row>
    <row r="321" spans="1:14" x14ac:dyDescent="0.55000000000000004">
      <c r="A321" s="3">
        <v>315</v>
      </c>
      <c r="B321" s="19">
        <v>315</v>
      </c>
      <c r="C321" s="3"/>
      <c r="D321" s="58"/>
      <c r="E321" s="58"/>
      <c r="F321" s="12"/>
      <c r="G321" s="12"/>
      <c r="H321" s="12"/>
      <c r="I321" s="12"/>
      <c r="J321" s="3"/>
      <c r="K321" s="5">
        <v>5</v>
      </c>
      <c r="L321" s="3"/>
      <c r="M321" s="23"/>
      <c r="N321" s="57"/>
    </row>
    <row r="322" spans="1:14" x14ac:dyDescent="0.55000000000000004">
      <c r="A322" s="3">
        <v>316</v>
      </c>
      <c r="B322" s="19">
        <v>316</v>
      </c>
      <c r="C322" s="3"/>
      <c r="D322" s="58"/>
      <c r="E322" s="58"/>
      <c r="F322" s="12"/>
      <c r="G322" s="12"/>
      <c r="H322" s="12"/>
      <c r="I322" s="12"/>
      <c r="J322" s="3"/>
      <c r="K322" s="5">
        <v>5</v>
      </c>
      <c r="L322" s="3"/>
      <c r="M322" s="23"/>
      <c r="N322" s="57"/>
    </row>
    <row r="323" spans="1:14" x14ac:dyDescent="0.55000000000000004">
      <c r="A323" s="3">
        <v>317</v>
      </c>
      <c r="B323" s="19">
        <v>317</v>
      </c>
      <c r="C323" s="3"/>
      <c r="D323" s="58"/>
      <c r="E323" s="58"/>
      <c r="F323" s="12"/>
      <c r="G323" s="12"/>
      <c r="H323" s="12"/>
      <c r="I323" s="12"/>
      <c r="J323" s="3"/>
      <c r="K323" s="5">
        <v>5</v>
      </c>
      <c r="L323" s="3"/>
      <c r="M323" s="23"/>
      <c r="N323" s="57"/>
    </row>
    <row r="324" spans="1:14" x14ac:dyDescent="0.55000000000000004">
      <c r="A324" s="3">
        <v>318</v>
      </c>
      <c r="B324" s="19">
        <v>318</v>
      </c>
      <c r="C324" s="3"/>
      <c r="D324" s="58"/>
      <c r="E324" s="58"/>
      <c r="F324" s="12"/>
      <c r="G324" s="12"/>
      <c r="H324" s="12"/>
      <c r="I324" s="12"/>
      <c r="J324" s="3"/>
      <c r="K324" s="5">
        <v>5</v>
      </c>
      <c r="L324" s="3"/>
      <c r="M324" s="23"/>
      <c r="N324" s="57"/>
    </row>
    <row r="325" spans="1:14" x14ac:dyDescent="0.55000000000000004">
      <c r="A325" s="3">
        <v>319</v>
      </c>
      <c r="B325" s="19">
        <v>319</v>
      </c>
      <c r="C325" s="3"/>
      <c r="D325" s="58"/>
      <c r="E325" s="58"/>
      <c r="F325" s="12"/>
      <c r="G325" s="12"/>
      <c r="H325" s="12"/>
      <c r="I325" s="12"/>
      <c r="J325" s="3"/>
      <c r="K325" s="5">
        <v>5</v>
      </c>
      <c r="L325" s="3"/>
      <c r="M325" s="23"/>
      <c r="N325" s="57"/>
    </row>
    <row r="326" spans="1:14" x14ac:dyDescent="0.55000000000000004">
      <c r="A326" s="3">
        <v>320</v>
      </c>
      <c r="B326" s="19">
        <v>320</v>
      </c>
      <c r="C326" s="3"/>
      <c r="D326" s="58"/>
      <c r="E326" s="58"/>
      <c r="F326" s="12"/>
      <c r="G326" s="12"/>
      <c r="H326" s="12"/>
      <c r="I326" s="12"/>
      <c r="J326" s="3"/>
      <c r="K326" s="5">
        <v>5</v>
      </c>
      <c r="L326" s="3"/>
      <c r="M326" s="23"/>
      <c r="N326" s="57"/>
    </row>
    <row r="327" spans="1:14" x14ac:dyDescent="0.55000000000000004">
      <c r="A327" s="3">
        <v>321</v>
      </c>
      <c r="B327" s="19">
        <v>321</v>
      </c>
      <c r="C327" s="3"/>
      <c r="D327" s="58"/>
      <c r="E327" s="58"/>
      <c r="F327" s="12"/>
      <c r="G327" s="12"/>
      <c r="H327" s="12"/>
      <c r="I327" s="12"/>
      <c r="J327" s="3"/>
      <c r="K327" s="5">
        <v>5</v>
      </c>
      <c r="L327" s="3"/>
      <c r="M327" s="23"/>
      <c r="N327" s="57"/>
    </row>
    <row r="328" spans="1:14" x14ac:dyDescent="0.55000000000000004">
      <c r="A328" s="3">
        <v>322</v>
      </c>
      <c r="B328" s="19">
        <v>322</v>
      </c>
      <c r="C328" s="3"/>
      <c r="D328" s="58"/>
      <c r="E328" s="58"/>
      <c r="F328" s="12"/>
      <c r="G328" s="12"/>
      <c r="H328" s="12"/>
      <c r="I328" s="12"/>
      <c r="J328" s="3"/>
      <c r="K328" s="5">
        <v>5</v>
      </c>
      <c r="L328" s="3"/>
      <c r="M328" s="23"/>
      <c r="N328" s="57"/>
    </row>
    <row r="329" spans="1:14" x14ac:dyDescent="0.55000000000000004">
      <c r="A329" s="3">
        <v>323</v>
      </c>
      <c r="B329" s="19">
        <v>323</v>
      </c>
      <c r="C329" s="3"/>
      <c r="D329" s="58"/>
      <c r="E329" s="58"/>
      <c r="F329" s="12"/>
      <c r="G329" s="12"/>
      <c r="H329" s="12"/>
      <c r="I329" s="12"/>
      <c r="J329" s="3"/>
      <c r="K329" s="5">
        <v>5</v>
      </c>
      <c r="L329" s="3"/>
      <c r="M329" s="23"/>
      <c r="N329" s="57"/>
    </row>
    <row r="330" spans="1:14" x14ac:dyDescent="0.55000000000000004">
      <c r="A330" s="3">
        <v>324</v>
      </c>
      <c r="B330" s="19">
        <v>324</v>
      </c>
      <c r="C330" s="3"/>
      <c r="D330" s="58"/>
      <c r="E330" s="58"/>
      <c r="F330" s="12"/>
      <c r="G330" s="12"/>
      <c r="H330" s="12"/>
      <c r="I330" s="12"/>
      <c r="J330" s="3"/>
      <c r="K330" s="5">
        <v>5</v>
      </c>
      <c r="L330" s="3"/>
      <c r="M330" s="23"/>
      <c r="N330" s="57"/>
    </row>
    <row r="331" spans="1:14" x14ac:dyDescent="0.55000000000000004">
      <c r="A331" s="3">
        <v>325</v>
      </c>
      <c r="B331" s="19">
        <v>325</v>
      </c>
      <c r="C331" s="3"/>
      <c r="D331" s="58"/>
      <c r="E331" s="58"/>
      <c r="F331" s="12"/>
      <c r="G331" s="12"/>
      <c r="H331" s="12"/>
      <c r="I331" s="12"/>
      <c r="J331" s="3"/>
      <c r="K331" s="5">
        <v>5</v>
      </c>
      <c r="L331" s="3"/>
      <c r="M331" s="23"/>
      <c r="N331" s="57"/>
    </row>
    <row r="332" spans="1:14" x14ac:dyDescent="0.55000000000000004">
      <c r="A332" s="3">
        <v>326</v>
      </c>
      <c r="B332" s="19">
        <v>326</v>
      </c>
      <c r="C332" s="3"/>
      <c r="D332" s="58"/>
      <c r="E332" s="58"/>
      <c r="F332" s="12"/>
      <c r="G332" s="12"/>
      <c r="H332" s="12"/>
      <c r="I332" s="12"/>
      <c r="J332" s="3"/>
      <c r="K332" s="5">
        <v>5</v>
      </c>
      <c r="L332" s="3"/>
      <c r="M332" s="23"/>
      <c r="N332" s="57"/>
    </row>
    <row r="333" spans="1:14" x14ac:dyDescent="0.55000000000000004">
      <c r="A333" s="3">
        <v>327</v>
      </c>
      <c r="B333" s="19">
        <v>327</v>
      </c>
      <c r="C333" s="3"/>
      <c r="D333" s="58"/>
      <c r="E333" s="58"/>
      <c r="F333" s="12"/>
      <c r="G333" s="12"/>
      <c r="H333" s="12"/>
      <c r="I333" s="12"/>
      <c r="J333" s="3"/>
      <c r="K333" s="5">
        <v>5</v>
      </c>
      <c r="L333" s="3"/>
      <c r="M333" s="23"/>
      <c r="N333" s="57"/>
    </row>
    <row r="334" spans="1:14" x14ac:dyDescent="0.55000000000000004">
      <c r="A334" s="3">
        <v>328</v>
      </c>
      <c r="B334" s="19">
        <v>328</v>
      </c>
      <c r="C334" s="3"/>
      <c r="D334" s="58"/>
      <c r="E334" s="58"/>
      <c r="F334" s="12"/>
      <c r="G334" s="12"/>
      <c r="H334" s="12"/>
      <c r="I334" s="12"/>
      <c r="J334" s="3"/>
      <c r="K334" s="5">
        <v>5</v>
      </c>
      <c r="L334" s="3"/>
      <c r="M334" s="23"/>
      <c r="N334" s="57"/>
    </row>
    <row r="335" spans="1:14" x14ac:dyDescent="0.55000000000000004">
      <c r="A335" s="3">
        <v>329</v>
      </c>
      <c r="B335" s="19">
        <v>329</v>
      </c>
      <c r="C335" s="3"/>
      <c r="D335" s="58"/>
      <c r="E335" s="58"/>
      <c r="F335" s="12"/>
      <c r="G335" s="12"/>
      <c r="H335" s="12"/>
      <c r="I335" s="12"/>
      <c r="J335" s="3"/>
      <c r="K335" s="5">
        <v>5</v>
      </c>
      <c r="L335" s="3"/>
      <c r="M335" s="23"/>
      <c r="N335" s="57"/>
    </row>
    <row r="336" spans="1:14" x14ac:dyDescent="0.55000000000000004">
      <c r="A336" s="3">
        <v>330</v>
      </c>
      <c r="B336" s="19">
        <v>330</v>
      </c>
      <c r="C336" s="3"/>
      <c r="D336" s="58"/>
      <c r="E336" s="58"/>
      <c r="F336" s="12"/>
      <c r="G336" s="12"/>
      <c r="H336" s="12"/>
      <c r="I336" s="12"/>
      <c r="J336" s="3"/>
      <c r="K336" s="5">
        <v>5</v>
      </c>
      <c r="L336" s="3"/>
      <c r="M336" s="23"/>
      <c r="N336" s="57"/>
    </row>
    <row r="337" spans="1:14" x14ac:dyDescent="0.55000000000000004">
      <c r="A337" s="3">
        <v>331</v>
      </c>
      <c r="B337" s="19">
        <v>331</v>
      </c>
      <c r="C337" s="3"/>
      <c r="D337" s="58"/>
      <c r="E337" s="58"/>
      <c r="F337" s="12"/>
      <c r="G337" s="12"/>
      <c r="H337" s="12"/>
      <c r="I337" s="12"/>
      <c r="J337" s="3"/>
      <c r="K337" s="5">
        <v>5</v>
      </c>
      <c r="L337" s="3"/>
      <c r="M337" s="23"/>
      <c r="N337" s="57"/>
    </row>
    <row r="338" spans="1:14" x14ac:dyDescent="0.55000000000000004">
      <c r="A338" s="3">
        <v>332</v>
      </c>
      <c r="B338" s="19">
        <v>332</v>
      </c>
      <c r="C338" s="3"/>
      <c r="D338" s="58"/>
      <c r="E338" s="58"/>
      <c r="F338" s="12"/>
      <c r="G338" s="12"/>
      <c r="H338" s="12"/>
      <c r="I338" s="12"/>
      <c r="J338" s="3"/>
      <c r="K338" s="5">
        <v>5</v>
      </c>
      <c r="L338" s="3"/>
      <c r="M338" s="23"/>
      <c r="N338" s="57"/>
    </row>
    <row r="339" spans="1:14" x14ac:dyDescent="0.55000000000000004">
      <c r="A339" s="3">
        <v>333</v>
      </c>
      <c r="B339" s="19">
        <v>333</v>
      </c>
      <c r="C339" s="3"/>
      <c r="D339" s="58"/>
      <c r="E339" s="58"/>
      <c r="F339" s="12"/>
      <c r="G339" s="12"/>
      <c r="H339" s="12"/>
      <c r="I339" s="12"/>
      <c r="J339" s="3"/>
      <c r="K339" s="5">
        <v>5</v>
      </c>
      <c r="L339" s="3"/>
      <c r="M339" s="23"/>
      <c r="N339" s="57"/>
    </row>
    <row r="340" spans="1:14" x14ac:dyDescent="0.55000000000000004">
      <c r="A340" s="3">
        <v>334</v>
      </c>
      <c r="B340" s="19">
        <v>334</v>
      </c>
      <c r="C340" s="3"/>
      <c r="D340" s="58"/>
      <c r="E340" s="58"/>
      <c r="F340" s="12"/>
      <c r="G340" s="12"/>
      <c r="H340" s="12"/>
      <c r="I340" s="12"/>
      <c r="J340" s="3"/>
      <c r="K340" s="5">
        <v>5</v>
      </c>
      <c r="L340" s="3"/>
      <c r="M340" s="23"/>
      <c r="N340" s="57"/>
    </row>
    <row r="341" spans="1:14" x14ac:dyDescent="0.55000000000000004">
      <c r="A341" s="3">
        <v>335</v>
      </c>
      <c r="B341" s="19">
        <v>335</v>
      </c>
      <c r="C341" s="3"/>
      <c r="D341" s="58"/>
      <c r="E341" s="58"/>
      <c r="F341" s="12"/>
      <c r="G341" s="12"/>
      <c r="H341" s="12"/>
      <c r="I341" s="12"/>
      <c r="J341" s="3"/>
      <c r="K341" s="5">
        <v>5</v>
      </c>
      <c r="L341" s="3"/>
      <c r="M341" s="23"/>
      <c r="N341" s="57"/>
    </row>
    <row r="342" spans="1:14" x14ac:dyDescent="0.55000000000000004">
      <c r="A342" s="3">
        <v>336</v>
      </c>
      <c r="B342" s="19">
        <v>336</v>
      </c>
      <c r="C342" s="3"/>
      <c r="D342" s="58"/>
      <c r="E342" s="58"/>
      <c r="F342" s="12"/>
      <c r="G342" s="12"/>
      <c r="H342" s="12"/>
      <c r="I342" s="12"/>
      <c r="J342" s="3"/>
      <c r="K342" s="5">
        <v>5</v>
      </c>
      <c r="L342" s="3"/>
      <c r="M342" s="23"/>
      <c r="N342" s="57"/>
    </row>
    <row r="343" spans="1:14" x14ac:dyDescent="0.55000000000000004">
      <c r="A343" s="3">
        <v>337</v>
      </c>
      <c r="B343" s="19">
        <v>337</v>
      </c>
      <c r="C343" s="3"/>
      <c r="D343" s="58"/>
      <c r="E343" s="58"/>
      <c r="F343" s="12"/>
      <c r="G343" s="12"/>
      <c r="H343" s="12"/>
      <c r="I343" s="12"/>
      <c r="J343" s="3"/>
      <c r="K343" s="5">
        <v>5</v>
      </c>
      <c r="L343" s="3"/>
      <c r="M343" s="23"/>
      <c r="N343" s="57"/>
    </row>
    <row r="344" spans="1:14" x14ac:dyDescent="0.55000000000000004">
      <c r="A344" s="3">
        <v>338</v>
      </c>
      <c r="B344" s="19">
        <v>338</v>
      </c>
      <c r="C344" s="3"/>
      <c r="D344" s="58"/>
      <c r="E344" s="58"/>
      <c r="F344" s="12"/>
      <c r="G344" s="12"/>
      <c r="H344" s="12"/>
      <c r="I344" s="12"/>
      <c r="J344" s="3"/>
      <c r="K344" s="5">
        <v>5</v>
      </c>
      <c r="L344" s="3"/>
      <c r="M344" s="23"/>
      <c r="N344" s="57"/>
    </row>
    <row r="345" spans="1:14" x14ac:dyDescent="0.55000000000000004">
      <c r="A345" s="3">
        <v>339</v>
      </c>
      <c r="B345" s="19">
        <v>339</v>
      </c>
      <c r="C345" s="3"/>
      <c r="D345" s="58"/>
      <c r="E345" s="58"/>
      <c r="F345" s="12"/>
      <c r="G345" s="12"/>
      <c r="H345" s="12"/>
      <c r="I345" s="12"/>
      <c r="J345" s="3"/>
      <c r="K345" s="5">
        <v>5</v>
      </c>
      <c r="L345" s="3"/>
      <c r="M345" s="23"/>
      <c r="N345" s="57"/>
    </row>
    <row r="346" spans="1:14" x14ac:dyDescent="0.55000000000000004">
      <c r="A346" s="3">
        <v>340</v>
      </c>
      <c r="B346" s="19">
        <v>340</v>
      </c>
      <c r="C346" s="3"/>
      <c r="D346" s="58"/>
      <c r="E346" s="58"/>
      <c r="F346" s="12"/>
      <c r="G346" s="12"/>
      <c r="H346" s="12"/>
      <c r="I346" s="12"/>
      <c r="J346" s="3"/>
      <c r="K346" s="5">
        <v>5</v>
      </c>
      <c r="L346" s="3"/>
      <c r="M346" s="23"/>
      <c r="N346" s="57"/>
    </row>
    <row r="347" spans="1:14" x14ac:dyDescent="0.55000000000000004">
      <c r="A347" s="3">
        <v>341</v>
      </c>
      <c r="B347" s="19">
        <v>341</v>
      </c>
      <c r="C347" s="3"/>
      <c r="D347" s="58"/>
      <c r="E347" s="58"/>
      <c r="F347" s="12"/>
      <c r="G347" s="12"/>
      <c r="H347" s="12"/>
      <c r="I347" s="12"/>
      <c r="J347" s="3"/>
      <c r="K347" s="5">
        <v>5</v>
      </c>
      <c r="L347" s="3"/>
      <c r="M347" s="23"/>
      <c r="N347" s="57"/>
    </row>
    <row r="348" spans="1:14" x14ac:dyDescent="0.55000000000000004">
      <c r="A348" s="3">
        <v>342</v>
      </c>
      <c r="B348" s="19">
        <v>342</v>
      </c>
      <c r="C348" s="3"/>
      <c r="D348" s="58"/>
      <c r="E348" s="58"/>
      <c r="F348" s="12"/>
      <c r="G348" s="12"/>
      <c r="H348" s="12"/>
      <c r="I348" s="12"/>
      <c r="J348" s="3"/>
      <c r="K348" s="5">
        <v>5</v>
      </c>
      <c r="L348" s="3"/>
      <c r="M348" s="23"/>
      <c r="N348" s="57"/>
    </row>
    <row r="349" spans="1:14" x14ac:dyDescent="0.55000000000000004">
      <c r="A349" s="3">
        <v>343</v>
      </c>
      <c r="B349" s="19">
        <v>343</v>
      </c>
      <c r="C349" s="3"/>
      <c r="D349" s="58"/>
      <c r="E349" s="58"/>
      <c r="F349" s="12"/>
      <c r="G349" s="12"/>
      <c r="H349" s="12"/>
      <c r="I349" s="12"/>
      <c r="J349" s="3"/>
      <c r="K349" s="5">
        <v>5</v>
      </c>
      <c r="L349" s="3"/>
      <c r="M349" s="23"/>
      <c r="N349" s="57"/>
    </row>
    <row r="350" spans="1:14" x14ac:dyDescent="0.55000000000000004">
      <c r="A350" s="3">
        <v>344</v>
      </c>
      <c r="B350" s="19">
        <v>344</v>
      </c>
      <c r="C350" s="3"/>
      <c r="D350" s="58"/>
      <c r="E350" s="58"/>
      <c r="F350" s="12"/>
      <c r="G350" s="12"/>
      <c r="H350" s="12"/>
      <c r="I350" s="12"/>
      <c r="J350" s="3"/>
      <c r="K350" s="5">
        <v>5</v>
      </c>
      <c r="L350" s="3"/>
      <c r="M350" s="23"/>
      <c r="N350" s="57"/>
    </row>
    <row r="351" spans="1:14" x14ac:dyDescent="0.55000000000000004">
      <c r="A351" s="3">
        <v>345</v>
      </c>
      <c r="B351" s="19">
        <v>345</v>
      </c>
      <c r="C351" s="3"/>
      <c r="D351" s="58"/>
      <c r="E351" s="58"/>
      <c r="F351" s="12"/>
      <c r="G351" s="12"/>
      <c r="H351" s="12"/>
      <c r="I351" s="12"/>
      <c r="J351" s="3"/>
      <c r="K351" s="5">
        <v>5</v>
      </c>
      <c r="L351" s="3"/>
      <c r="M351" s="23"/>
      <c r="N351" s="57"/>
    </row>
    <row r="352" spans="1:14" x14ac:dyDescent="0.55000000000000004">
      <c r="A352" s="3">
        <v>346</v>
      </c>
      <c r="B352" s="19">
        <v>346</v>
      </c>
      <c r="C352" s="3"/>
      <c r="D352" s="58"/>
      <c r="E352" s="58"/>
      <c r="F352" s="12"/>
      <c r="G352" s="12"/>
      <c r="H352" s="12"/>
      <c r="I352" s="12"/>
      <c r="J352" s="3"/>
      <c r="K352" s="5">
        <v>5</v>
      </c>
      <c r="L352" s="3"/>
      <c r="M352" s="23"/>
      <c r="N352" s="57"/>
    </row>
    <row r="353" spans="1:14" x14ac:dyDescent="0.55000000000000004">
      <c r="A353" s="3">
        <v>347</v>
      </c>
      <c r="B353" s="19">
        <v>347</v>
      </c>
      <c r="C353" s="3"/>
      <c r="D353" s="58"/>
      <c r="E353" s="58"/>
      <c r="F353" s="12"/>
      <c r="G353" s="12"/>
      <c r="H353" s="12"/>
      <c r="I353" s="12"/>
      <c r="J353" s="3"/>
      <c r="K353" s="5">
        <v>5</v>
      </c>
      <c r="L353" s="3"/>
      <c r="M353" s="23"/>
      <c r="N353" s="57"/>
    </row>
    <row r="354" spans="1:14" x14ac:dyDescent="0.55000000000000004">
      <c r="A354" s="3">
        <v>348</v>
      </c>
      <c r="B354" s="19">
        <v>348</v>
      </c>
      <c r="C354" s="3"/>
      <c r="D354" s="58"/>
      <c r="E354" s="58"/>
      <c r="F354" s="12"/>
      <c r="G354" s="12"/>
      <c r="H354" s="12"/>
      <c r="I354" s="12"/>
      <c r="J354" s="3"/>
      <c r="K354" s="5">
        <v>5</v>
      </c>
      <c r="L354" s="3"/>
      <c r="M354" s="23"/>
      <c r="N354" s="57"/>
    </row>
    <row r="355" spans="1:14" x14ac:dyDescent="0.55000000000000004">
      <c r="A355" s="3">
        <v>349</v>
      </c>
      <c r="B355" s="19">
        <v>349</v>
      </c>
      <c r="C355" s="3"/>
      <c r="D355" s="58"/>
      <c r="E355" s="58"/>
      <c r="F355" s="12"/>
      <c r="G355" s="12"/>
      <c r="H355" s="12"/>
      <c r="I355" s="12"/>
      <c r="J355" s="3"/>
      <c r="K355" s="5">
        <v>5</v>
      </c>
      <c r="L355" s="3"/>
      <c r="M355" s="23"/>
      <c r="N355" s="57"/>
    </row>
    <row r="356" spans="1:14" x14ac:dyDescent="0.55000000000000004">
      <c r="A356" s="3">
        <v>350</v>
      </c>
      <c r="B356" s="19">
        <v>350</v>
      </c>
      <c r="C356" s="3"/>
      <c r="D356" s="58"/>
      <c r="E356" s="58"/>
      <c r="F356" s="12"/>
      <c r="G356" s="12"/>
      <c r="H356" s="12"/>
      <c r="I356" s="12"/>
      <c r="J356" s="3"/>
      <c r="K356" s="5">
        <v>5</v>
      </c>
      <c r="L356" s="3"/>
      <c r="M356" s="23"/>
      <c r="N356" s="57"/>
    </row>
    <row r="357" spans="1:14" x14ac:dyDescent="0.55000000000000004">
      <c r="A357" s="3">
        <v>351</v>
      </c>
      <c r="B357" s="19">
        <v>351</v>
      </c>
      <c r="C357" s="3"/>
      <c r="D357" s="58"/>
      <c r="E357" s="58"/>
      <c r="F357" s="12"/>
      <c r="G357" s="12"/>
      <c r="H357" s="12"/>
      <c r="I357" s="12"/>
      <c r="J357" s="3"/>
      <c r="K357" s="5">
        <v>5</v>
      </c>
      <c r="L357" s="3"/>
      <c r="M357" s="23"/>
      <c r="N357" s="57"/>
    </row>
    <row r="358" spans="1:14" x14ac:dyDescent="0.55000000000000004">
      <c r="A358" s="3">
        <v>352</v>
      </c>
      <c r="B358" s="19">
        <v>352</v>
      </c>
      <c r="C358" s="3"/>
      <c r="D358" s="58"/>
      <c r="E358" s="58"/>
      <c r="F358" s="12"/>
      <c r="G358" s="12"/>
      <c r="H358" s="12"/>
      <c r="I358" s="12"/>
      <c r="J358" s="3"/>
      <c r="K358" s="5">
        <v>5</v>
      </c>
      <c r="L358" s="3"/>
      <c r="M358" s="23"/>
      <c r="N358" s="57"/>
    </row>
    <row r="359" spans="1:14" x14ac:dyDescent="0.55000000000000004">
      <c r="A359" s="3">
        <v>353</v>
      </c>
      <c r="B359" s="19">
        <v>353</v>
      </c>
      <c r="C359" s="3"/>
      <c r="D359" s="58"/>
      <c r="E359" s="58"/>
      <c r="F359" s="12"/>
      <c r="G359" s="12"/>
      <c r="H359" s="12"/>
      <c r="I359" s="12"/>
      <c r="J359" s="3"/>
      <c r="K359" s="5">
        <v>5</v>
      </c>
      <c r="L359" s="3"/>
      <c r="M359" s="23"/>
      <c r="N359" s="57"/>
    </row>
    <row r="360" spans="1:14" x14ac:dyDescent="0.55000000000000004">
      <c r="A360" s="3">
        <v>354</v>
      </c>
      <c r="B360" s="19">
        <v>354</v>
      </c>
      <c r="C360" s="3"/>
      <c r="D360" s="58"/>
      <c r="E360" s="58"/>
      <c r="F360" s="12"/>
      <c r="G360" s="12"/>
      <c r="H360" s="12"/>
      <c r="I360" s="12"/>
      <c r="J360" s="3"/>
      <c r="K360" s="5">
        <v>5</v>
      </c>
      <c r="L360" s="3"/>
      <c r="M360" s="23"/>
      <c r="N360" s="57"/>
    </row>
    <row r="361" spans="1:14" x14ac:dyDescent="0.55000000000000004">
      <c r="A361" s="3">
        <v>355</v>
      </c>
      <c r="B361" s="19">
        <v>355</v>
      </c>
      <c r="C361" s="3"/>
      <c r="D361" s="58"/>
      <c r="E361" s="58"/>
      <c r="F361" s="12"/>
      <c r="G361" s="12"/>
      <c r="H361" s="12"/>
      <c r="I361" s="12"/>
      <c r="J361" s="3"/>
      <c r="K361" s="5">
        <v>5</v>
      </c>
      <c r="L361" s="3"/>
      <c r="M361" s="23"/>
      <c r="N361" s="57"/>
    </row>
    <row r="362" spans="1:14" x14ac:dyDescent="0.55000000000000004">
      <c r="A362" s="3">
        <v>356</v>
      </c>
      <c r="B362" s="19">
        <v>356</v>
      </c>
      <c r="C362" s="3"/>
      <c r="D362" s="58"/>
      <c r="E362" s="58"/>
      <c r="F362" s="12"/>
      <c r="G362" s="12"/>
      <c r="H362" s="12"/>
      <c r="I362" s="12"/>
      <c r="J362" s="3"/>
      <c r="K362" s="5">
        <v>5</v>
      </c>
      <c r="L362" s="3"/>
      <c r="M362" s="23"/>
      <c r="N362" s="57"/>
    </row>
    <row r="363" spans="1:14" x14ac:dyDescent="0.55000000000000004">
      <c r="A363" s="3">
        <v>357</v>
      </c>
      <c r="B363" s="19">
        <v>357</v>
      </c>
      <c r="C363" s="3"/>
      <c r="D363" s="58"/>
      <c r="E363" s="58"/>
      <c r="F363" s="12"/>
      <c r="G363" s="12"/>
      <c r="H363" s="12"/>
      <c r="I363" s="12"/>
      <c r="J363" s="3"/>
      <c r="K363" s="5">
        <v>5</v>
      </c>
      <c r="L363" s="3"/>
      <c r="M363" s="23"/>
      <c r="N363" s="57"/>
    </row>
    <row r="364" spans="1:14" x14ac:dyDescent="0.55000000000000004">
      <c r="A364" s="3">
        <v>358</v>
      </c>
      <c r="B364" s="19">
        <v>358</v>
      </c>
      <c r="C364" s="3"/>
      <c r="D364" s="58"/>
      <c r="E364" s="58"/>
      <c r="F364" s="12"/>
      <c r="G364" s="12"/>
      <c r="H364" s="12"/>
      <c r="I364" s="12"/>
      <c r="J364" s="3"/>
      <c r="K364" s="5">
        <v>5</v>
      </c>
      <c r="L364" s="3"/>
      <c r="M364" s="23"/>
      <c r="N364" s="57"/>
    </row>
    <row r="365" spans="1:14" x14ac:dyDescent="0.55000000000000004">
      <c r="A365" s="3">
        <v>359</v>
      </c>
      <c r="B365" s="19">
        <v>359</v>
      </c>
      <c r="C365" s="3"/>
      <c r="D365" s="58"/>
      <c r="E365" s="58"/>
      <c r="F365" s="12"/>
      <c r="G365" s="12"/>
      <c r="H365" s="12"/>
      <c r="I365" s="12"/>
      <c r="J365" s="3"/>
      <c r="K365" s="5">
        <v>5</v>
      </c>
      <c r="L365" s="3"/>
      <c r="M365" s="23"/>
      <c r="N365" s="57"/>
    </row>
    <row r="366" spans="1:14" x14ac:dyDescent="0.55000000000000004">
      <c r="A366" s="3">
        <v>360</v>
      </c>
      <c r="B366" s="19">
        <v>360</v>
      </c>
      <c r="C366" s="3"/>
      <c r="D366" s="58"/>
      <c r="E366" s="58"/>
      <c r="F366" s="12"/>
      <c r="G366" s="12"/>
      <c r="H366" s="12"/>
      <c r="I366" s="12"/>
      <c r="J366" s="3"/>
      <c r="K366" s="5">
        <v>5</v>
      </c>
      <c r="L366" s="3"/>
      <c r="M366" s="23"/>
      <c r="N366" s="57"/>
    </row>
    <row r="367" spans="1:14" x14ac:dyDescent="0.55000000000000004">
      <c r="A367" s="3">
        <v>361</v>
      </c>
      <c r="B367" s="19">
        <v>361</v>
      </c>
      <c r="C367" s="3"/>
      <c r="D367" s="58"/>
      <c r="E367" s="58"/>
      <c r="F367" s="12"/>
      <c r="G367" s="12"/>
      <c r="H367" s="12"/>
      <c r="I367" s="12"/>
      <c r="J367" s="3"/>
      <c r="K367" s="5">
        <v>5</v>
      </c>
      <c r="L367" s="3"/>
      <c r="M367" s="23"/>
      <c r="N367" s="57"/>
    </row>
    <row r="368" spans="1:14" x14ac:dyDescent="0.55000000000000004">
      <c r="A368" s="3">
        <v>362</v>
      </c>
      <c r="B368" s="19">
        <v>362</v>
      </c>
      <c r="C368" s="3"/>
      <c r="D368" s="58"/>
      <c r="E368" s="58"/>
      <c r="F368" s="12"/>
      <c r="G368" s="12"/>
      <c r="H368" s="12"/>
      <c r="I368" s="12"/>
      <c r="J368" s="3"/>
      <c r="K368" s="5">
        <v>5</v>
      </c>
      <c r="L368" s="3"/>
      <c r="M368" s="23"/>
      <c r="N368" s="57"/>
    </row>
    <row r="369" spans="1:14" x14ac:dyDescent="0.55000000000000004">
      <c r="A369" s="3">
        <v>363</v>
      </c>
      <c r="B369" s="19">
        <v>363</v>
      </c>
      <c r="C369" s="3"/>
      <c r="D369" s="58"/>
      <c r="E369" s="58"/>
      <c r="F369" s="12"/>
      <c r="G369" s="12"/>
      <c r="H369" s="12"/>
      <c r="I369" s="12"/>
      <c r="J369" s="3"/>
      <c r="K369" s="5">
        <v>5</v>
      </c>
      <c r="L369" s="3"/>
      <c r="M369" s="23"/>
      <c r="N369" s="57"/>
    </row>
    <row r="370" spans="1:14" x14ac:dyDescent="0.55000000000000004">
      <c r="A370" s="3">
        <v>364</v>
      </c>
      <c r="B370" s="19">
        <v>364</v>
      </c>
      <c r="C370" s="3"/>
      <c r="D370" s="58"/>
      <c r="E370" s="58"/>
      <c r="F370" s="12"/>
      <c r="G370" s="12"/>
      <c r="H370" s="12"/>
      <c r="I370" s="12"/>
      <c r="J370" s="3"/>
      <c r="K370" s="5">
        <v>5</v>
      </c>
      <c r="L370" s="3"/>
      <c r="M370" s="23"/>
      <c r="N370" s="57"/>
    </row>
    <row r="371" spans="1:14" x14ac:dyDescent="0.55000000000000004">
      <c r="A371" s="3">
        <v>365</v>
      </c>
      <c r="B371" s="19">
        <v>365</v>
      </c>
      <c r="C371" s="3"/>
      <c r="D371" s="58"/>
      <c r="E371" s="58"/>
      <c r="F371" s="12"/>
      <c r="G371" s="12"/>
      <c r="H371" s="12"/>
      <c r="I371" s="12"/>
      <c r="J371" s="3"/>
      <c r="K371" s="5">
        <v>5</v>
      </c>
      <c r="L371" s="3"/>
      <c r="M371" s="23"/>
      <c r="N371" s="57"/>
    </row>
    <row r="372" spans="1:14" x14ac:dyDescent="0.55000000000000004">
      <c r="A372" s="3">
        <v>366</v>
      </c>
      <c r="B372" s="19">
        <v>366</v>
      </c>
      <c r="C372" s="3"/>
      <c r="D372" s="58"/>
      <c r="E372" s="58"/>
      <c r="F372" s="12"/>
      <c r="G372" s="12"/>
      <c r="H372" s="12"/>
      <c r="I372" s="12"/>
      <c r="J372" s="3"/>
      <c r="K372" s="5">
        <v>5</v>
      </c>
      <c r="L372" s="3"/>
      <c r="M372" s="23"/>
      <c r="N372" s="57"/>
    </row>
    <row r="373" spans="1:14" x14ac:dyDescent="0.55000000000000004">
      <c r="A373" s="3">
        <v>367</v>
      </c>
      <c r="B373" s="19">
        <v>367</v>
      </c>
      <c r="C373" s="3"/>
      <c r="D373" s="58"/>
      <c r="E373" s="58"/>
      <c r="F373" s="12"/>
      <c r="G373" s="12"/>
      <c r="H373" s="12"/>
      <c r="I373" s="12"/>
      <c r="J373" s="3"/>
      <c r="K373" s="5">
        <v>5</v>
      </c>
      <c r="L373" s="3"/>
      <c r="M373" s="23"/>
      <c r="N373" s="57"/>
    </row>
    <row r="374" spans="1:14" x14ac:dyDescent="0.55000000000000004">
      <c r="A374" s="3">
        <v>368</v>
      </c>
      <c r="B374" s="19">
        <v>368</v>
      </c>
      <c r="C374" s="3"/>
      <c r="D374" s="58"/>
      <c r="E374" s="58"/>
      <c r="F374" s="12"/>
      <c r="G374" s="12"/>
      <c r="H374" s="12"/>
      <c r="I374" s="12"/>
      <c r="J374" s="3"/>
      <c r="K374" s="5">
        <v>5</v>
      </c>
      <c r="L374" s="3"/>
      <c r="M374" s="23"/>
      <c r="N374" s="57"/>
    </row>
    <row r="375" spans="1:14" x14ac:dyDescent="0.55000000000000004">
      <c r="A375" s="3">
        <v>369</v>
      </c>
      <c r="B375" s="19">
        <v>369</v>
      </c>
      <c r="C375" s="3"/>
      <c r="D375" s="58"/>
      <c r="E375" s="58"/>
      <c r="F375" s="12"/>
      <c r="G375" s="12"/>
      <c r="H375" s="12"/>
      <c r="I375" s="12"/>
      <c r="J375" s="3"/>
      <c r="K375" s="5">
        <v>5</v>
      </c>
      <c r="L375" s="3"/>
      <c r="M375" s="23"/>
      <c r="N375" s="57"/>
    </row>
    <row r="376" spans="1:14" x14ac:dyDescent="0.55000000000000004">
      <c r="A376" s="3">
        <v>370</v>
      </c>
      <c r="B376" s="19">
        <v>370</v>
      </c>
      <c r="C376" s="3"/>
      <c r="D376" s="58"/>
      <c r="E376" s="58"/>
      <c r="F376" s="12"/>
      <c r="G376" s="12"/>
      <c r="H376" s="12"/>
      <c r="I376" s="12"/>
      <c r="J376" s="3"/>
      <c r="K376" s="5">
        <v>5</v>
      </c>
      <c r="L376" s="3"/>
      <c r="M376" s="23"/>
      <c r="N376" s="57"/>
    </row>
    <row r="377" spans="1:14" x14ac:dyDescent="0.55000000000000004">
      <c r="A377" s="3">
        <v>371</v>
      </c>
      <c r="B377" s="19">
        <v>371</v>
      </c>
      <c r="C377" s="3"/>
      <c r="D377" s="58"/>
      <c r="E377" s="58"/>
      <c r="F377" s="12"/>
      <c r="G377" s="12"/>
      <c r="H377" s="12"/>
      <c r="I377" s="12"/>
      <c r="J377" s="3"/>
      <c r="K377" s="5">
        <v>5</v>
      </c>
      <c r="L377" s="3"/>
      <c r="M377" s="23"/>
      <c r="N377" s="57"/>
    </row>
    <row r="378" spans="1:14" x14ac:dyDescent="0.55000000000000004">
      <c r="A378" s="3">
        <v>372</v>
      </c>
      <c r="B378" s="19">
        <v>372</v>
      </c>
      <c r="C378" s="3"/>
      <c r="D378" s="58"/>
      <c r="E378" s="58"/>
      <c r="F378" s="12"/>
      <c r="G378" s="12"/>
      <c r="H378" s="12"/>
      <c r="I378" s="12"/>
      <c r="J378" s="3"/>
      <c r="K378" s="5">
        <v>5</v>
      </c>
      <c r="L378" s="3"/>
      <c r="M378" s="23"/>
      <c r="N378" s="57"/>
    </row>
    <row r="379" spans="1:14" x14ac:dyDescent="0.55000000000000004">
      <c r="A379" s="3">
        <v>373</v>
      </c>
      <c r="B379" s="19">
        <v>373</v>
      </c>
      <c r="C379" s="3"/>
      <c r="D379" s="58"/>
      <c r="E379" s="58"/>
      <c r="F379" s="12"/>
      <c r="G379" s="12"/>
      <c r="H379" s="12"/>
      <c r="I379" s="12"/>
      <c r="J379" s="3"/>
      <c r="K379" s="5">
        <v>5</v>
      </c>
      <c r="L379" s="3"/>
      <c r="M379" s="23"/>
      <c r="N379" s="57"/>
    </row>
    <row r="380" spans="1:14" x14ac:dyDescent="0.55000000000000004">
      <c r="A380" s="3">
        <v>374</v>
      </c>
      <c r="B380" s="19">
        <v>374</v>
      </c>
      <c r="C380" s="3"/>
      <c r="D380" s="58"/>
      <c r="E380" s="58"/>
      <c r="F380" s="12"/>
      <c r="G380" s="12"/>
      <c r="H380" s="12"/>
      <c r="I380" s="12"/>
      <c r="J380" s="3"/>
      <c r="K380" s="5">
        <v>5</v>
      </c>
      <c r="L380" s="3"/>
      <c r="M380" s="23"/>
      <c r="N380" s="57"/>
    </row>
    <row r="381" spans="1:14" x14ac:dyDescent="0.55000000000000004">
      <c r="A381" s="3">
        <v>375</v>
      </c>
      <c r="B381" s="19">
        <v>375</v>
      </c>
      <c r="C381" s="3"/>
      <c r="D381" s="58"/>
      <c r="E381" s="58"/>
      <c r="F381" s="12"/>
      <c r="G381" s="12"/>
      <c r="H381" s="12"/>
      <c r="I381" s="12"/>
      <c r="J381" s="3"/>
      <c r="K381" s="5">
        <v>5</v>
      </c>
      <c r="L381" s="3"/>
      <c r="M381" s="23"/>
      <c r="N381" s="57"/>
    </row>
    <row r="382" spans="1:14" x14ac:dyDescent="0.55000000000000004">
      <c r="A382" s="3">
        <v>376</v>
      </c>
      <c r="B382" s="19">
        <v>376</v>
      </c>
      <c r="C382" s="3"/>
      <c r="D382" s="58"/>
      <c r="E382" s="58"/>
      <c r="F382" s="12"/>
      <c r="G382" s="12"/>
      <c r="H382" s="12"/>
      <c r="I382" s="12"/>
      <c r="J382" s="3"/>
      <c r="K382" s="5">
        <v>5</v>
      </c>
      <c r="L382" s="3"/>
      <c r="M382" s="23"/>
      <c r="N382" s="57"/>
    </row>
    <row r="383" spans="1:14" x14ac:dyDescent="0.55000000000000004">
      <c r="A383" s="3">
        <v>377</v>
      </c>
      <c r="B383" s="19">
        <v>377</v>
      </c>
      <c r="C383" s="3"/>
      <c r="D383" s="58"/>
      <c r="E383" s="58"/>
      <c r="F383" s="12"/>
      <c r="G383" s="12"/>
      <c r="H383" s="12"/>
      <c r="I383" s="12"/>
      <c r="J383" s="3"/>
      <c r="K383" s="5">
        <v>5</v>
      </c>
      <c r="L383" s="3"/>
      <c r="M383" s="23"/>
      <c r="N383" s="57"/>
    </row>
    <row r="384" spans="1:14" x14ac:dyDescent="0.55000000000000004">
      <c r="A384" s="3">
        <v>378</v>
      </c>
      <c r="B384" s="19">
        <v>378</v>
      </c>
      <c r="C384" s="3"/>
      <c r="D384" s="58"/>
      <c r="E384" s="58"/>
      <c r="F384" s="12"/>
      <c r="G384" s="12"/>
      <c r="H384" s="12"/>
      <c r="I384" s="12"/>
      <c r="J384" s="3"/>
      <c r="K384" s="5">
        <v>5</v>
      </c>
      <c r="L384" s="3"/>
      <c r="M384" s="23"/>
      <c r="N384" s="57"/>
    </row>
    <row r="385" spans="1:14" x14ac:dyDescent="0.55000000000000004">
      <c r="A385" s="3">
        <v>379</v>
      </c>
      <c r="B385" s="19">
        <v>379</v>
      </c>
      <c r="C385" s="3"/>
      <c r="D385" s="58"/>
      <c r="E385" s="58"/>
      <c r="F385" s="12"/>
      <c r="G385" s="12"/>
      <c r="H385" s="12"/>
      <c r="I385" s="12"/>
      <c r="J385" s="3"/>
      <c r="K385" s="5">
        <v>5</v>
      </c>
      <c r="L385" s="3"/>
      <c r="M385" s="23"/>
      <c r="N385" s="57"/>
    </row>
    <row r="386" spans="1:14" x14ac:dyDescent="0.55000000000000004">
      <c r="A386" s="3">
        <v>380</v>
      </c>
      <c r="B386" s="19">
        <v>380</v>
      </c>
      <c r="C386" s="3"/>
      <c r="D386" s="58"/>
      <c r="E386" s="58"/>
      <c r="F386" s="12"/>
      <c r="G386" s="12"/>
      <c r="H386" s="12"/>
      <c r="I386" s="12"/>
      <c r="J386" s="3"/>
      <c r="K386" s="5">
        <v>5</v>
      </c>
      <c r="L386" s="3"/>
      <c r="M386" s="23"/>
      <c r="N386" s="57"/>
    </row>
    <row r="387" spans="1:14" x14ac:dyDescent="0.55000000000000004">
      <c r="A387" s="3">
        <v>381</v>
      </c>
      <c r="B387" s="19">
        <v>381</v>
      </c>
      <c r="C387" s="3"/>
      <c r="D387" s="58"/>
      <c r="E387" s="58"/>
      <c r="F387" s="12"/>
      <c r="G387" s="12"/>
      <c r="H387" s="12"/>
      <c r="I387" s="12"/>
      <c r="J387" s="3"/>
      <c r="K387" s="5">
        <v>5</v>
      </c>
      <c r="L387" s="3"/>
      <c r="M387" s="23"/>
      <c r="N387" s="57"/>
    </row>
    <row r="388" spans="1:14" x14ac:dyDescent="0.55000000000000004">
      <c r="A388" s="3">
        <v>382</v>
      </c>
      <c r="B388" s="19">
        <v>382</v>
      </c>
      <c r="C388" s="3"/>
      <c r="D388" s="58"/>
      <c r="E388" s="58"/>
      <c r="F388" s="12"/>
      <c r="G388" s="12"/>
      <c r="H388" s="12"/>
      <c r="I388" s="12"/>
      <c r="J388" s="3"/>
      <c r="K388" s="5">
        <v>5</v>
      </c>
      <c r="L388" s="3"/>
      <c r="M388" s="23"/>
      <c r="N388" s="57"/>
    </row>
    <row r="389" spans="1:14" x14ac:dyDescent="0.55000000000000004">
      <c r="A389" s="3">
        <v>383</v>
      </c>
      <c r="B389" s="19">
        <v>383</v>
      </c>
      <c r="C389" s="3"/>
      <c r="D389" s="58"/>
      <c r="E389" s="58"/>
      <c r="F389" s="12"/>
      <c r="G389" s="12"/>
      <c r="H389" s="12"/>
      <c r="I389" s="12"/>
      <c r="J389" s="3"/>
      <c r="K389" s="5">
        <v>5</v>
      </c>
      <c r="L389" s="3"/>
      <c r="M389" s="23"/>
      <c r="N389" s="57"/>
    </row>
    <row r="390" spans="1:14" x14ac:dyDescent="0.55000000000000004">
      <c r="A390" s="3">
        <v>384</v>
      </c>
      <c r="B390" s="19">
        <v>384</v>
      </c>
      <c r="C390" s="3"/>
      <c r="D390" s="58"/>
      <c r="E390" s="58"/>
      <c r="F390" s="12"/>
      <c r="G390" s="12"/>
      <c r="H390" s="12"/>
      <c r="I390" s="12"/>
      <c r="J390" s="3"/>
      <c r="K390" s="5">
        <v>5</v>
      </c>
      <c r="L390" s="3"/>
      <c r="M390" s="23"/>
      <c r="N390" s="57"/>
    </row>
    <row r="391" spans="1:14" x14ac:dyDescent="0.55000000000000004">
      <c r="A391" s="3">
        <v>385</v>
      </c>
      <c r="B391" s="19">
        <v>385</v>
      </c>
      <c r="C391" s="3"/>
      <c r="D391" s="58"/>
      <c r="E391" s="58"/>
      <c r="F391" s="12"/>
      <c r="G391" s="12"/>
      <c r="H391" s="12"/>
      <c r="I391" s="12"/>
      <c r="J391" s="3"/>
      <c r="K391" s="5">
        <v>5</v>
      </c>
      <c r="L391" s="3"/>
      <c r="M391" s="23"/>
      <c r="N391" s="57"/>
    </row>
    <row r="392" spans="1:14" x14ac:dyDescent="0.55000000000000004">
      <c r="A392" s="3">
        <v>386</v>
      </c>
      <c r="B392" s="19">
        <v>386</v>
      </c>
      <c r="C392" s="3"/>
      <c r="D392" s="58"/>
      <c r="E392" s="58"/>
      <c r="F392" s="12"/>
      <c r="G392" s="12"/>
      <c r="H392" s="12"/>
      <c r="I392" s="12"/>
      <c r="J392" s="3"/>
      <c r="K392" s="5">
        <v>5</v>
      </c>
      <c r="L392" s="3"/>
      <c r="M392" s="23"/>
      <c r="N392" s="57"/>
    </row>
    <row r="393" spans="1:14" x14ac:dyDescent="0.55000000000000004">
      <c r="A393" s="3">
        <v>387</v>
      </c>
      <c r="B393" s="19">
        <v>387</v>
      </c>
      <c r="C393" s="3"/>
      <c r="D393" s="58"/>
      <c r="E393" s="58"/>
      <c r="F393" s="12"/>
      <c r="G393" s="12"/>
      <c r="H393" s="12"/>
      <c r="I393" s="12"/>
      <c r="J393" s="3"/>
      <c r="K393" s="5">
        <v>5</v>
      </c>
      <c r="L393" s="3"/>
      <c r="M393" s="23"/>
      <c r="N393" s="57"/>
    </row>
    <row r="394" spans="1:14" x14ac:dyDescent="0.55000000000000004">
      <c r="A394" s="3">
        <v>388</v>
      </c>
      <c r="B394" s="19">
        <v>388</v>
      </c>
      <c r="C394" s="3"/>
      <c r="D394" s="58"/>
      <c r="E394" s="58"/>
      <c r="F394" s="12"/>
      <c r="G394" s="12"/>
      <c r="H394" s="12"/>
      <c r="I394" s="12"/>
      <c r="J394" s="3"/>
      <c r="K394" s="5">
        <v>5</v>
      </c>
      <c r="L394" s="3"/>
      <c r="M394" s="23"/>
      <c r="N394" s="57"/>
    </row>
    <row r="395" spans="1:14" x14ac:dyDescent="0.55000000000000004">
      <c r="A395" s="3">
        <v>389</v>
      </c>
      <c r="B395" s="19">
        <v>389</v>
      </c>
      <c r="C395" s="3"/>
      <c r="D395" s="58"/>
      <c r="E395" s="58"/>
      <c r="F395" s="12"/>
      <c r="G395" s="12"/>
      <c r="H395" s="12"/>
      <c r="I395" s="12"/>
      <c r="J395" s="3"/>
      <c r="K395" s="5">
        <v>5</v>
      </c>
      <c r="L395" s="3"/>
      <c r="M395" s="23"/>
      <c r="N395" s="57"/>
    </row>
    <row r="396" spans="1:14" x14ac:dyDescent="0.55000000000000004">
      <c r="A396" s="3">
        <v>390</v>
      </c>
      <c r="B396" s="19">
        <v>390</v>
      </c>
      <c r="C396" s="3"/>
      <c r="D396" s="58"/>
      <c r="E396" s="58"/>
      <c r="F396" s="12"/>
      <c r="G396" s="12"/>
      <c r="H396" s="12"/>
      <c r="I396" s="12"/>
      <c r="J396" s="3"/>
      <c r="K396" s="5">
        <v>5</v>
      </c>
      <c r="L396" s="3"/>
      <c r="M396" s="23"/>
      <c r="N396" s="57"/>
    </row>
    <row r="397" spans="1:14" x14ac:dyDescent="0.55000000000000004">
      <c r="A397" s="3">
        <v>391</v>
      </c>
      <c r="B397" s="19">
        <v>391</v>
      </c>
      <c r="C397" s="3"/>
      <c r="D397" s="58"/>
      <c r="E397" s="58"/>
      <c r="F397" s="12"/>
      <c r="G397" s="12"/>
      <c r="H397" s="12"/>
      <c r="I397" s="12"/>
      <c r="J397" s="3"/>
      <c r="K397" s="5">
        <v>5</v>
      </c>
      <c r="L397" s="3"/>
      <c r="M397" s="23"/>
      <c r="N397" s="57"/>
    </row>
    <row r="398" spans="1:14" x14ac:dyDescent="0.55000000000000004">
      <c r="A398" s="3">
        <v>392</v>
      </c>
      <c r="B398" s="19">
        <v>392</v>
      </c>
      <c r="C398" s="3"/>
      <c r="D398" s="58"/>
      <c r="E398" s="58"/>
      <c r="F398" s="12"/>
      <c r="G398" s="12"/>
      <c r="H398" s="12"/>
      <c r="I398" s="12"/>
      <c r="J398" s="3"/>
      <c r="K398" s="5">
        <v>5</v>
      </c>
      <c r="L398" s="3"/>
      <c r="M398" s="23"/>
      <c r="N398" s="57"/>
    </row>
    <row r="399" spans="1:14" x14ac:dyDescent="0.55000000000000004">
      <c r="A399" s="3">
        <v>393</v>
      </c>
      <c r="B399" s="19">
        <v>393</v>
      </c>
      <c r="C399" s="3"/>
      <c r="D399" s="58"/>
      <c r="E399" s="58"/>
      <c r="F399" s="12"/>
      <c r="G399" s="12"/>
      <c r="H399" s="12"/>
      <c r="I399" s="12"/>
      <c r="J399" s="3"/>
      <c r="K399" s="5">
        <v>5</v>
      </c>
      <c r="L399" s="3"/>
      <c r="M399" s="23"/>
      <c r="N399" s="57"/>
    </row>
    <row r="400" spans="1:14" x14ac:dyDescent="0.55000000000000004">
      <c r="A400" s="3">
        <v>394</v>
      </c>
      <c r="B400" s="19">
        <v>394</v>
      </c>
      <c r="C400" s="3"/>
      <c r="D400" s="58"/>
      <c r="E400" s="58"/>
      <c r="F400" s="12"/>
      <c r="G400" s="12"/>
      <c r="H400" s="12"/>
      <c r="I400" s="12"/>
      <c r="J400" s="3"/>
      <c r="K400" s="5">
        <v>5</v>
      </c>
      <c r="L400" s="3"/>
      <c r="M400" s="23"/>
      <c r="N400" s="57"/>
    </row>
    <row r="401" spans="1:14" x14ac:dyDescent="0.55000000000000004">
      <c r="A401" s="3">
        <v>395</v>
      </c>
      <c r="B401" s="19">
        <v>395</v>
      </c>
      <c r="C401" s="3"/>
      <c r="D401" s="58"/>
      <c r="E401" s="58"/>
      <c r="F401" s="12"/>
      <c r="G401" s="12"/>
      <c r="H401" s="12"/>
      <c r="I401" s="12"/>
      <c r="J401" s="3"/>
      <c r="K401" s="5">
        <v>5</v>
      </c>
      <c r="L401" s="3"/>
      <c r="M401" s="23"/>
      <c r="N401" s="57"/>
    </row>
    <row r="402" spans="1:14" x14ac:dyDescent="0.55000000000000004">
      <c r="A402" s="3">
        <v>396</v>
      </c>
      <c r="B402" s="19">
        <v>396</v>
      </c>
      <c r="C402" s="3"/>
      <c r="D402" s="58"/>
      <c r="E402" s="58"/>
      <c r="F402" s="12"/>
      <c r="G402" s="12"/>
      <c r="H402" s="12"/>
      <c r="I402" s="12"/>
      <c r="J402" s="3"/>
      <c r="K402" s="5">
        <v>5</v>
      </c>
      <c r="L402" s="3"/>
      <c r="M402" s="23"/>
      <c r="N402" s="57"/>
    </row>
    <row r="403" spans="1:14" x14ac:dyDescent="0.55000000000000004">
      <c r="A403" s="3">
        <v>397</v>
      </c>
      <c r="B403" s="19">
        <v>397</v>
      </c>
      <c r="C403" s="3"/>
      <c r="D403" s="58"/>
      <c r="E403" s="58"/>
      <c r="F403" s="12"/>
      <c r="G403" s="12"/>
      <c r="H403" s="12"/>
      <c r="I403" s="12"/>
      <c r="J403" s="3"/>
      <c r="K403" s="5">
        <v>5</v>
      </c>
      <c r="L403" s="3"/>
      <c r="M403" s="23"/>
      <c r="N403" s="57"/>
    </row>
    <row r="404" spans="1:14" x14ac:dyDescent="0.55000000000000004">
      <c r="A404" s="3">
        <v>398</v>
      </c>
      <c r="B404" s="19">
        <v>398</v>
      </c>
      <c r="C404" s="3"/>
      <c r="D404" s="58"/>
      <c r="E404" s="58"/>
      <c r="F404" s="12"/>
      <c r="G404" s="12"/>
      <c r="H404" s="12"/>
      <c r="I404" s="12"/>
      <c r="J404" s="3"/>
      <c r="K404" s="5">
        <v>5</v>
      </c>
      <c r="L404" s="3"/>
      <c r="M404" s="23"/>
      <c r="N404" s="57"/>
    </row>
    <row r="405" spans="1:14" x14ac:dyDescent="0.55000000000000004">
      <c r="A405" s="3">
        <v>399</v>
      </c>
      <c r="B405" s="19">
        <v>399</v>
      </c>
      <c r="C405" s="3"/>
      <c r="D405" s="58"/>
      <c r="E405" s="58"/>
      <c r="F405" s="12"/>
      <c r="G405" s="12"/>
      <c r="H405" s="12"/>
      <c r="I405" s="12"/>
      <c r="J405" s="3"/>
      <c r="K405" s="5">
        <v>5</v>
      </c>
      <c r="L405" s="3"/>
      <c r="M405" s="23"/>
      <c r="N405" s="57"/>
    </row>
    <row r="406" spans="1:14" x14ac:dyDescent="0.55000000000000004">
      <c r="A406" s="3">
        <v>400</v>
      </c>
      <c r="B406" s="19">
        <v>400</v>
      </c>
      <c r="C406" s="3"/>
      <c r="D406" s="58"/>
      <c r="E406" s="58"/>
      <c r="F406" s="12"/>
      <c r="G406" s="12"/>
      <c r="H406" s="12"/>
      <c r="I406" s="12"/>
      <c r="J406" s="3"/>
      <c r="K406" s="5">
        <v>5</v>
      </c>
      <c r="L406" s="3"/>
      <c r="M406" s="23"/>
      <c r="N406" s="57"/>
    </row>
    <row r="407" spans="1:14" x14ac:dyDescent="0.55000000000000004">
      <c r="A407" s="3">
        <v>401</v>
      </c>
      <c r="B407" s="19">
        <v>401</v>
      </c>
      <c r="C407" s="3"/>
      <c r="D407" s="58"/>
      <c r="E407" s="58"/>
      <c r="F407" s="12"/>
      <c r="G407" s="12"/>
      <c r="H407" s="12"/>
      <c r="I407" s="12"/>
      <c r="J407" s="3"/>
      <c r="K407" s="5">
        <v>5</v>
      </c>
      <c r="L407" s="3"/>
      <c r="M407" s="23"/>
      <c r="N407" s="57"/>
    </row>
    <row r="408" spans="1:14" x14ac:dyDescent="0.55000000000000004">
      <c r="A408" s="3">
        <v>402</v>
      </c>
      <c r="B408" s="19">
        <v>402</v>
      </c>
      <c r="C408" s="3"/>
      <c r="D408" s="58"/>
      <c r="E408" s="58"/>
      <c r="F408" s="12"/>
      <c r="G408" s="12"/>
      <c r="H408" s="12"/>
      <c r="I408" s="12"/>
      <c r="J408" s="3"/>
      <c r="K408" s="5">
        <v>5</v>
      </c>
      <c r="L408" s="3"/>
      <c r="M408" s="23"/>
      <c r="N408" s="57"/>
    </row>
    <row r="409" spans="1:14" x14ac:dyDescent="0.55000000000000004">
      <c r="A409" s="3">
        <v>403</v>
      </c>
      <c r="B409" s="19">
        <v>403</v>
      </c>
      <c r="C409" s="3"/>
      <c r="D409" s="58"/>
      <c r="E409" s="58"/>
      <c r="F409" s="12"/>
      <c r="G409" s="12"/>
      <c r="H409" s="12"/>
      <c r="I409" s="12"/>
      <c r="J409" s="3"/>
      <c r="K409" s="5">
        <v>5</v>
      </c>
      <c r="L409" s="3"/>
      <c r="M409" s="23"/>
      <c r="N409" s="57"/>
    </row>
    <row r="410" spans="1:14" x14ac:dyDescent="0.55000000000000004">
      <c r="A410" s="3">
        <v>404</v>
      </c>
      <c r="B410" s="19">
        <v>404</v>
      </c>
      <c r="C410" s="3"/>
      <c r="D410" s="58"/>
      <c r="E410" s="58"/>
      <c r="F410" s="12"/>
      <c r="G410" s="12"/>
      <c r="H410" s="12"/>
      <c r="I410" s="12"/>
      <c r="J410" s="3"/>
      <c r="K410" s="5">
        <v>5</v>
      </c>
      <c r="L410" s="3"/>
      <c r="M410" s="23"/>
      <c r="N410" s="57"/>
    </row>
    <row r="411" spans="1:14" x14ac:dyDescent="0.55000000000000004">
      <c r="A411" s="3">
        <v>405</v>
      </c>
      <c r="B411" s="19">
        <v>405</v>
      </c>
      <c r="C411" s="3"/>
      <c r="D411" s="58"/>
      <c r="E411" s="58"/>
      <c r="F411" s="12"/>
      <c r="G411" s="12"/>
      <c r="H411" s="12"/>
      <c r="I411" s="12"/>
      <c r="J411" s="3"/>
      <c r="K411" s="5">
        <v>5</v>
      </c>
      <c r="L411" s="3"/>
      <c r="M411" s="23"/>
      <c r="N411" s="57"/>
    </row>
    <row r="412" spans="1:14" x14ac:dyDescent="0.55000000000000004">
      <c r="A412" s="3">
        <v>406</v>
      </c>
      <c r="B412" s="19">
        <v>406</v>
      </c>
      <c r="C412" s="3"/>
      <c r="D412" s="58"/>
      <c r="E412" s="58"/>
      <c r="F412" s="12"/>
      <c r="G412" s="12"/>
      <c r="H412" s="12"/>
      <c r="I412" s="12"/>
      <c r="J412" s="3"/>
      <c r="K412" s="5">
        <v>5</v>
      </c>
      <c r="L412" s="3"/>
      <c r="M412" s="23"/>
      <c r="N412" s="57"/>
    </row>
    <row r="413" spans="1:14" x14ac:dyDescent="0.55000000000000004">
      <c r="A413" s="3">
        <v>407</v>
      </c>
      <c r="B413" s="19">
        <v>407</v>
      </c>
      <c r="C413" s="3"/>
      <c r="D413" s="58"/>
      <c r="E413" s="58"/>
      <c r="F413" s="12"/>
      <c r="G413" s="12"/>
      <c r="H413" s="12"/>
      <c r="I413" s="12"/>
      <c r="J413" s="3"/>
      <c r="K413" s="5">
        <v>5</v>
      </c>
      <c r="L413" s="3"/>
      <c r="M413" s="23"/>
      <c r="N413" s="57"/>
    </row>
    <row r="414" spans="1:14" x14ac:dyDescent="0.55000000000000004">
      <c r="A414" s="3">
        <v>408</v>
      </c>
      <c r="B414" s="19">
        <v>408</v>
      </c>
      <c r="C414" s="3"/>
      <c r="D414" s="58"/>
      <c r="E414" s="58"/>
      <c r="F414" s="12"/>
      <c r="G414" s="12"/>
      <c r="H414" s="12"/>
      <c r="I414" s="12"/>
      <c r="J414" s="3"/>
      <c r="K414" s="5">
        <v>5</v>
      </c>
      <c r="L414" s="3"/>
      <c r="M414" s="23"/>
      <c r="N414" s="57"/>
    </row>
    <row r="415" spans="1:14" x14ac:dyDescent="0.55000000000000004">
      <c r="A415" s="3">
        <v>409</v>
      </c>
      <c r="B415" s="19">
        <v>409</v>
      </c>
      <c r="C415" s="3"/>
      <c r="D415" s="58"/>
      <c r="E415" s="58"/>
      <c r="F415" s="12"/>
      <c r="G415" s="12"/>
      <c r="H415" s="12"/>
      <c r="I415" s="12"/>
      <c r="J415" s="3"/>
      <c r="K415" s="5">
        <v>5</v>
      </c>
      <c r="L415" s="3"/>
      <c r="M415" s="23"/>
      <c r="N415" s="57"/>
    </row>
    <row r="416" spans="1:14" x14ac:dyDescent="0.55000000000000004">
      <c r="A416" s="3">
        <v>410</v>
      </c>
      <c r="B416" s="19">
        <v>410</v>
      </c>
      <c r="C416" s="3"/>
      <c r="D416" s="58"/>
      <c r="E416" s="58"/>
      <c r="F416" s="12"/>
      <c r="G416" s="12"/>
      <c r="H416" s="12"/>
      <c r="I416" s="12"/>
      <c r="J416" s="3"/>
      <c r="K416" s="5">
        <v>5</v>
      </c>
      <c r="L416" s="3"/>
      <c r="M416" s="23"/>
      <c r="N416" s="57"/>
    </row>
    <row r="417" spans="1:14" x14ac:dyDescent="0.55000000000000004">
      <c r="A417" s="3">
        <v>411</v>
      </c>
      <c r="B417" s="19">
        <v>411</v>
      </c>
      <c r="C417" s="3"/>
      <c r="D417" s="58"/>
      <c r="E417" s="58"/>
      <c r="F417" s="12"/>
      <c r="G417" s="12"/>
      <c r="H417" s="12"/>
      <c r="I417" s="12"/>
      <c r="J417" s="3"/>
      <c r="K417" s="5">
        <v>5</v>
      </c>
      <c r="L417" s="3"/>
      <c r="M417" s="23"/>
      <c r="N417" s="57"/>
    </row>
    <row r="418" spans="1:14" x14ac:dyDescent="0.55000000000000004">
      <c r="A418" s="3">
        <v>412</v>
      </c>
      <c r="B418" s="19">
        <v>412</v>
      </c>
      <c r="C418" s="3"/>
      <c r="D418" s="58"/>
      <c r="E418" s="58"/>
      <c r="F418" s="12"/>
      <c r="G418" s="12"/>
      <c r="H418" s="12"/>
      <c r="I418" s="12"/>
      <c r="J418" s="3"/>
      <c r="K418" s="5">
        <v>5</v>
      </c>
      <c r="L418" s="3"/>
      <c r="M418" s="23"/>
      <c r="N418" s="57"/>
    </row>
    <row r="419" spans="1:14" x14ac:dyDescent="0.55000000000000004">
      <c r="A419" s="3">
        <v>413</v>
      </c>
      <c r="B419" s="19">
        <v>413</v>
      </c>
      <c r="C419" s="3"/>
      <c r="D419" s="58"/>
      <c r="E419" s="58"/>
      <c r="F419" s="12"/>
      <c r="G419" s="12"/>
      <c r="H419" s="12"/>
      <c r="I419" s="12"/>
      <c r="J419" s="3"/>
      <c r="K419" s="5">
        <v>5</v>
      </c>
      <c r="L419" s="3"/>
      <c r="M419" s="23"/>
      <c r="N419" s="57"/>
    </row>
    <row r="420" spans="1:14" x14ac:dyDescent="0.55000000000000004">
      <c r="A420" s="3">
        <v>414</v>
      </c>
      <c r="B420" s="19">
        <v>414</v>
      </c>
      <c r="C420" s="3"/>
      <c r="D420" s="58"/>
      <c r="E420" s="58"/>
      <c r="F420" s="12"/>
      <c r="G420" s="12"/>
      <c r="H420" s="12"/>
      <c r="I420" s="12"/>
      <c r="J420" s="3"/>
      <c r="K420" s="5">
        <v>5</v>
      </c>
      <c r="L420" s="3"/>
      <c r="M420" s="23"/>
      <c r="N420" s="57"/>
    </row>
    <row r="421" spans="1:14" x14ac:dyDescent="0.55000000000000004">
      <c r="A421" s="3">
        <v>415</v>
      </c>
      <c r="B421" s="19">
        <v>415</v>
      </c>
      <c r="C421" s="3"/>
      <c r="D421" s="58"/>
      <c r="E421" s="58"/>
      <c r="F421" s="12"/>
      <c r="G421" s="12"/>
      <c r="H421" s="12"/>
      <c r="I421" s="12"/>
      <c r="J421" s="3"/>
      <c r="K421" s="5">
        <v>5</v>
      </c>
      <c r="L421" s="3"/>
      <c r="M421" s="23"/>
      <c r="N421" s="57"/>
    </row>
    <row r="422" spans="1:14" x14ac:dyDescent="0.55000000000000004">
      <c r="A422" s="3">
        <v>416</v>
      </c>
      <c r="B422" s="19">
        <v>416</v>
      </c>
      <c r="C422" s="3"/>
      <c r="D422" s="58"/>
      <c r="E422" s="58"/>
      <c r="F422" s="12"/>
      <c r="G422" s="12"/>
      <c r="H422" s="12"/>
      <c r="I422" s="12"/>
      <c r="J422" s="3"/>
      <c r="K422" s="5">
        <v>5</v>
      </c>
      <c r="L422" s="3"/>
      <c r="M422" s="23"/>
      <c r="N422" s="57"/>
    </row>
    <row r="423" spans="1:14" x14ac:dyDescent="0.55000000000000004">
      <c r="A423" s="3">
        <v>417</v>
      </c>
      <c r="B423" s="19">
        <v>417</v>
      </c>
      <c r="C423" s="3"/>
      <c r="D423" s="58"/>
      <c r="E423" s="58"/>
      <c r="F423" s="12"/>
      <c r="G423" s="12"/>
      <c r="H423" s="12"/>
      <c r="I423" s="12"/>
      <c r="J423" s="3"/>
      <c r="K423" s="5">
        <v>5</v>
      </c>
      <c r="L423" s="3"/>
      <c r="M423" s="23"/>
      <c r="N423" s="57"/>
    </row>
    <row r="424" spans="1:14" x14ac:dyDescent="0.55000000000000004">
      <c r="A424" s="3">
        <v>418</v>
      </c>
      <c r="B424" s="19">
        <v>418</v>
      </c>
      <c r="C424" s="3"/>
      <c r="D424" s="58"/>
      <c r="E424" s="58"/>
      <c r="F424" s="12"/>
      <c r="G424" s="12"/>
      <c r="H424" s="12"/>
      <c r="I424" s="12"/>
      <c r="J424" s="3"/>
      <c r="K424" s="5">
        <v>5</v>
      </c>
      <c r="L424" s="3"/>
      <c r="M424" s="23"/>
      <c r="N424" s="57"/>
    </row>
    <row r="425" spans="1:14" x14ac:dyDescent="0.55000000000000004">
      <c r="A425" s="3">
        <v>419</v>
      </c>
      <c r="B425" s="19">
        <v>419</v>
      </c>
      <c r="C425" s="3"/>
      <c r="D425" s="58"/>
      <c r="E425" s="58"/>
      <c r="F425" s="12"/>
      <c r="G425" s="12"/>
      <c r="H425" s="12"/>
      <c r="I425" s="12"/>
      <c r="J425" s="3"/>
      <c r="K425" s="5">
        <v>5</v>
      </c>
      <c r="L425" s="3"/>
      <c r="M425" s="23"/>
      <c r="N425" s="57"/>
    </row>
    <row r="426" spans="1:14" x14ac:dyDescent="0.55000000000000004">
      <c r="A426" s="3">
        <v>420</v>
      </c>
      <c r="B426" s="19">
        <v>420</v>
      </c>
      <c r="C426" s="3"/>
      <c r="D426" s="58"/>
      <c r="E426" s="58"/>
      <c r="F426" s="12"/>
      <c r="G426" s="12"/>
      <c r="H426" s="12"/>
      <c r="I426" s="12"/>
      <c r="J426" s="3"/>
      <c r="K426" s="5">
        <v>5</v>
      </c>
      <c r="L426" s="3"/>
      <c r="M426" s="23"/>
      <c r="N426" s="57"/>
    </row>
    <row r="427" spans="1:14" x14ac:dyDescent="0.55000000000000004">
      <c r="A427" s="3">
        <v>421</v>
      </c>
      <c r="B427" s="19">
        <v>421</v>
      </c>
      <c r="C427" s="3"/>
      <c r="D427" s="58"/>
      <c r="E427" s="58"/>
      <c r="F427" s="12"/>
      <c r="G427" s="12"/>
      <c r="H427" s="12"/>
      <c r="I427" s="12"/>
      <c r="J427" s="3"/>
      <c r="K427" s="5">
        <v>5</v>
      </c>
      <c r="L427" s="3"/>
      <c r="M427" s="23"/>
      <c r="N427" s="57"/>
    </row>
    <row r="428" spans="1:14" x14ac:dyDescent="0.55000000000000004">
      <c r="A428" s="3">
        <v>422</v>
      </c>
      <c r="B428" s="19">
        <v>422</v>
      </c>
      <c r="C428" s="3"/>
      <c r="D428" s="58"/>
      <c r="E428" s="58"/>
      <c r="F428" s="12"/>
      <c r="G428" s="12"/>
      <c r="H428" s="12"/>
      <c r="I428" s="12"/>
      <c r="J428" s="3"/>
      <c r="K428" s="5">
        <v>5</v>
      </c>
      <c r="L428" s="3"/>
      <c r="M428" s="23"/>
      <c r="N428" s="57"/>
    </row>
    <row r="429" spans="1:14" x14ac:dyDescent="0.55000000000000004">
      <c r="A429" s="3">
        <v>423</v>
      </c>
      <c r="B429" s="19">
        <v>423</v>
      </c>
      <c r="C429" s="3"/>
      <c r="D429" s="58"/>
      <c r="E429" s="58"/>
      <c r="F429" s="12"/>
      <c r="G429" s="12"/>
      <c r="H429" s="12"/>
      <c r="I429" s="12"/>
      <c r="J429" s="3"/>
      <c r="K429" s="5">
        <v>5</v>
      </c>
      <c r="L429" s="3"/>
      <c r="M429" s="23"/>
      <c r="N429" s="57"/>
    </row>
    <row r="430" spans="1:14" x14ac:dyDescent="0.55000000000000004">
      <c r="A430" s="3">
        <v>424</v>
      </c>
      <c r="B430" s="19">
        <v>424</v>
      </c>
      <c r="C430" s="3"/>
      <c r="D430" s="58"/>
      <c r="E430" s="58"/>
      <c r="F430" s="12"/>
      <c r="G430" s="12"/>
      <c r="H430" s="12"/>
      <c r="I430" s="12"/>
      <c r="J430" s="3"/>
      <c r="K430" s="5">
        <v>5</v>
      </c>
      <c r="L430" s="3"/>
      <c r="M430" s="23"/>
      <c r="N430" s="57"/>
    </row>
    <row r="431" spans="1:14" x14ac:dyDescent="0.55000000000000004">
      <c r="A431" s="3">
        <v>425</v>
      </c>
      <c r="B431" s="19">
        <v>425</v>
      </c>
      <c r="C431" s="3"/>
      <c r="D431" s="58"/>
      <c r="E431" s="58"/>
      <c r="F431" s="12"/>
      <c r="G431" s="12"/>
      <c r="H431" s="12"/>
      <c r="I431" s="12"/>
      <c r="J431" s="3"/>
      <c r="K431" s="5">
        <v>5</v>
      </c>
      <c r="L431" s="3"/>
      <c r="M431" s="23"/>
      <c r="N431" s="57"/>
    </row>
    <row r="432" spans="1:14" x14ac:dyDescent="0.55000000000000004">
      <c r="A432" s="3">
        <v>426</v>
      </c>
      <c r="B432" s="19">
        <v>426</v>
      </c>
      <c r="C432" s="3"/>
      <c r="D432" s="58"/>
      <c r="E432" s="58"/>
      <c r="F432" s="12"/>
      <c r="G432" s="12"/>
      <c r="H432" s="12"/>
      <c r="I432" s="12"/>
      <c r="J432" s="3"/>
      <c r="K432" s="5">
        <v>5</v>
      </c>
      <c r="L432" s="3"/>
      <c r="M432" s="23"/>
      <c r="N432" s="57"/>
    </row>
    <row r="433" spans="1:14" x14ac:dyDescent="0.55000000000000004">
      <c r="A433" s="3">
        <v>427</v>
      </c>
      <c r="B433" s="19">
        <v>427</v>
      </c>
      <c r="C433" s="3"/>
      <c r="D433" s="58"/>
      <c r="E433" s="58"/>
      <c r="F433" s="12"/>
      <c r="G433" s="12"/>
      <c r="H433" s="12"/>
      <c r="I433" s="12"/>
      <c r="J433" s="3"/>
      <c r="K433" s="5">
        <v>5</v>
      </c>
      <c r="L433" s="3"/>
      <c r="M433" s="23"/>
      <c r="N433" s="57"/>
    </row>
    <row r="434" spans="1:14" x14ac:dyDescent="0.55000000000000004">
      <c r="A434" s="3">
        <v>428</v>
      </c>
      <c r="B434" s="19">
        <v>428</v>
      </c>
      <c r="C434" s="3"/>
      <c r="D434" s="58"/>
      <c r="E434" s="58"/>
      <c r="F434" s="12"/>
      <c r="G434" s="12"/>
      <c r="H434" s="12"/>
      <c r="I434" s="12"/>
      <c r="J434" s="3"/>
      <c r="K434" s="5">
        <v>5</v>
      </c>
      <c r="L434" s="3"/>
      <c r="M434" s="23"/>
      <c r="N434" s="57"/>
    </row>
    <row r="435" spans="1:14" x14ac:dyDescent="0.55000000000000004">
      <c r="A435" s="3">
        <v>429</v>
      </c>
      <c r="B435" s="19">
        <v>429</v>
      </c>
      <c r="C435" s="3"/>
      <c r="D435" s="58"/>
      <c r="E435" s="58"/>
      <c r="F435" s="12"/>
      <c r="G435" s="12"/>
      <c r="H435" s="12"/>
      <c r="I435" s="12"/>
      <c r="J435" s="3"/>
      <c r="K435" s="5">
        <v>5</v>
      </c>
      <c r="L435" s="3"/>
      <c r="M435" s="23"/>
      <c r="N435" s="57"/>
    </row>
    <row r="436" spans="1:14" x14ac:dyDescent="0.55000000000000004">
      <c r="A436" s="3">
        <v>430</v>
      </c>
      <c r="B436" s="19">
        <v>430</v>
      </c>
      <c r="C436" s="3"/>
      <c r="D436" s="58"/>
      <c r="E436" s="58"/>
      <c r="F436" s="12"/>
      <c r="G436" s="12"/>
      <c r="H436" s="12"/>
      <c r="I436" s="12"/>
      <c r="J436" s="3"/>
      <c r="K436" s="5">
        <v>5</v>
      </c>
      <c r="L436" s="3"/>
      <c r="M436" s="23"/>
      <c r="N436" s="57"/>
    </row>
    <row r="437" spans="1:14" x14ac:dyDescent="0.55000000000000004">
      <c r="A437" s="3">
        <v>431</v>
      </c>
      <c r="B437" s="19">
        <v>431</v>
      </c>
      <c r="C437" s="3"/>
      <c r="D437" s="58"/>
      <c r="E437" s="58"/>
      <c r="F437" s="12"/>
      <c r="G437" s="12"/>
      <c r="H437" s="12"/>
      <c r="I437" s="12"/>
      <c r="J437" s="3"/>
      <c r="K437" s="5">
        <v>5</v>
      </c>
      <c r="L437" s="3"/>
      <c r="M437" s="23"/>
      <c r="N437" s="57"/>
    </row>
    <row r="438" spans="1:14" x14ac:dyDescent="0.55000000000000004">
      <c r="A438" s="3">
        <v>432</v>
      </c>
      <c r="B438" s="19">
        <v>432</v>
      </c>
      <c r="C438" s="3"/>
      <c r="D438" s="58"/>
      <c r="E438" s="58"/>
      <c r="F438" s="12"/>
      <c r="G438" s="12"/>
      <c r="H438" s="12"/>
      <c r="I438" s="12"/>
      <c r="J438" s="3"/>
      <c r="K438" s="5">
        <v>5</v>
      </c>
      <c r="L438" s="3"/>
      <c r="M438" s="23"/>
      <c r="N438" s="57"/>
    </row>
    <row r="439" spans="1:14" x14ac:dyDescent="0.55000000000000004">
      <c r="A439" s="3">
        <v>433</v>
      </c>
      <c r="B439" s="19">
        <v>433</v>
      </c>
      <c r="C439" s="3"/>
      <c r="D439" s="58"/>
      <c r="E439" s="58"/>
      <c r="F439" s="12"/>
      <c r="G439" s="12"/>
      <c r="H439" s="12"/>
      <c r="I439" s="12"/>
      <c r="J439" s="3"/>
      <c r="K439" s="5">
        <v>5</v>
      </c>
      <c r="L439" s="3"/>
      <c r="M439" s="23"/>
      <c r="N439" s="57"/>
    </row>
    <row r="440" spans="1:14" x14ac:dyDescent="0.55000000000000004">
      <c r="A440" s="3">
        <v>434</v>
      </c>
      <c r="B440" s="19">
        <v>434</v>
      </c>
      <c r="C440" s="3"/>
      <c r="D440" s="58"/>
      <c r="E440" s="58"/>
      <c r="F440" s="12"/>
      <c r="G440" s="12"/>
      <c r="H440" s="12"/>
      <c r="I440" s="12"/>
      <c r="J440" s="3"/>
      <c r="K440" s="5">
        <v>5</v>
      </c>
      <c r="L440" s="3"/>
      <c r="M440" s="23"/>
      <c r="N440" s="57"/>
    </row>
    <row r="441" spans="1:14" x14ac:dyDescent="0.55000000000000004">
      <c r="A441" s="3">
        <v>435</v>
      </c>
      <c r="B441" s="19">
        <v>435</v>
      </c>
      <c r="C441" s="3"/>
      <c r="D441" s="58"/>
      <c r="E441" s="58"/>
      <c r="F441" s="12"/>
      <c r="G441" s="12"/>
      <c r="H441" s="12"/>
      <c r="I441" s="12"/>
      <c r="J441" s="3"/>
      <c r="K441" s="5">
        <v>5</v>
      </c>
      <c r="L441" s="3"/>
      <c r="M441" s="23"/>
      <c r="N441" s="57"/>
    </row>
    <row r="442" spans="1:14" x14ac:dyDescent="0.55000000000000004">
      <c r="A442" s="3">
        <v>436</v>
      </c>
      <c r="B442" s="19">
        <v>436</v>
      </c>
      <c r="C442" s="3"/>
      <c r="D442" s="58"/>
      <c r="E442" s="58"/>
      <c r="F442" s="12"/>
      <c r="G442" s="12"/>
      <c r="H442" s="12"/>
      <c r="I442" s="12"/>
      <c r="J442" s="3"/>
      <c r="K442" s="5">
        <v>5</v>
      </c>
      <c r="L442" s="3"/>
      <c r="M442" s="23"/>
      <c r="N442" s="57"/>
    </row>
    <row r="443" spans="1:14" x14ac:dyDescent="0.55000000000000004">
      <c r="A443" s="3">
        <v>437</v>
      </c>
      <c r="B443" s="19">
        <v>437</v>
      </c>
      <c r="C443" s="3"/>
      <c r="D443" s="58"/>
      <c r="E443" s="58"/>
      <c r="F443" s="12"/>
      <c r="G443" s="12"/>
      <c r="H443" s="12"/>
      <c r="I443" s="12"/>
      <c r="J443" s="3"/>
      <c r="K443" s="5">
        <v>5</v>
      </c>
      <c r="L443" s="3"/>
      <c r="M443" s="23"/>
      <c r="N443" s="57"/>
    </row>
    <row r="444" spans="1:14" x14ac:dyDescent="0.55000000000000004">
      <c r="A444" s="3">
        <v>438</v>
      </c>
      <c r="B444" s="19">
        <v>438</v>
      </c>
      <c r="C444" s="3"/>
      <c r="D444" s="58"/>
      <c r="E444" s="58"/>
      <c r="F444" s="12"/>
      <c r="G444" s="12"/>
      <c r="H444" s="12"/>
      <c r="I444" s="12"/>
      <c r="J444" s="3"/>
      <c r="K444" s="5">
        <v>5</v>
      </c>
      <c r="L444" s="3"/>
      <c r="M444" s="23"/>
      <c r="N444" s="57"/>
    </row>
    <row r="445" spans="1:14" x14ac:dyDescent="0.55000000000000004">
      <c r="A445" s="3">
        <v>439</v>
      </c>
      <c r="B445" s="19">
        <v>439</v>
      </c>
      <c r="C445" s="3"/>
      <c r="D445" s="58"/>
      <c r="E445" s="58"/>
      <c r="F445" s="12"/>
      <c r="G445" s="12"/>
      <c r="H445" s="12"/>
      <c r="I445" s="12"/>
      <c r="J445" s="3"/>
      <c r="K445" s="5">
        <v>5</v>
      </c>
      <c r="L445" s="3"/>
      <c r="M445" s="23"/>
      <c r="N445" s="57"/>
    </row>
    <row r="446" spans="1:14" x14ac:dyDescent="0.55000000000000004">
      <c r="A446" s="3">
        <v>440</v>
      </c>
      <c r="B446" s="19">
        <v>440</v>
      </c>
      <c r="C446" s="3"/>
      <c r="D446" s="58"/>
      <c r="E446" s="58"/>
      <c r="F446" s="12"/>
      <c r="G446" s="12"/>
      <c r="H446" s="12"/>
      <c r="I446" s="12"/>
      <c r="J446" s="3"/>
      <c r="K446" s="5">
        <v>5</v>
      </c>
      <c r="L446" s="3"/>
      <c r="M446" s="23"/>
      <c r="N446" s="57"/>
    </row>
    <row r="447" spans="1:14" x14ac:dyDescent="0.55000000000000004">
      <c r="A447" s="3">
        <v>441</v>
      </c>
      <c r="B447" s="19">
        <v>441</v>
      </c>
      <c r="C447" s="3"/>
      <c r="D447" s="58"/>
      <c r="E447" s="58"/>
      <c r="F447" s="12"/>
      <c r="G447" s="12"/>
      <c r="H447" s="12"/>
      <c r="I447" s="12"/>
      <c r="J447" s="3"/>
      <c r="K447" s="5">
        <v>5</v>
      </c>
      <c r="L447" s="3"/>
      <c r="M447" s="23"/>
      <c r="N447" s="57"/>
    </row>
    <row r="448" spans="1:14" x14ac:dyDescent="0.55000000000000004">
      <c r="A448" s="3">
        <v>442</v>
      </c>
      <c r="B448" s="19">
        <v>442</v>
      </c>
      <c r="C448" s="3"/>
      <c r="D448" s="58"/>
      <c r="E448" s="58"/>
      <c r="F448" s="12"/>
      <c r="G448" s="12"/>
      <c r="H448" s="12"/>
      <c r="I448" s="12"/>
      <c r="J448" s="3"/>
      <c r="K448" s="5">
        <v>5</v>
      </c>
      <c r="L448" s="3"/>
      <c r="M448" s="23"/>
      <c r="N448" s="57"/>
    </row>
    <row r="449" spans="1:14" x14ac:dyDescent="0.55000000000000004">
      <c r="A449" s="3">
        <v>443</v>
      </c>
      <c r="B449" s="19">
        <v>443</v>
      </c>
      <c r="C449" s="3"/>
      <c r="D449" s="58"/>
      <c r="E449" s="58"/>
      <c r="F449" s="12"/>
      <c r="G449" s="12"/>
      <c r="H449" s="12"/>
      <c r="I449" s="12"/>
      <c r="J449" s="3"/>
      <c r="K449" s="5">
        <v>5</v>
      </c>
      <c r="L449" s="3"/>
      <c r="M449" s="23"/>
      <c r="N449" s="57"/>
    </row>
    <row r="450" spans="1:14" x14ac:dyDescent="0.55000000000000004">
      <c r="A450" s="3">
        <v>444</v>
      </c>
      <c r="B450" s="19">
        <v>444</v>
      </c>
      <c r="C450" s="3"/>
      <c r="D450" s="58"/>
      <c r="E450" s="58"/>
      <c r="F450" s="12"/>
      <c r="G450" s="12"/>
      <c r="H450" s="12"/>
      <c r="I450" s="12"/>
      <c r="J450" s="3"/>
      <c r="K450" s="5">
        <v>5</v>
      </c>
      <c r="L450" s="3"/>
      <c r="M450" s="23"/>
      <c r="N450" s="57"/>
    </row>
    <row r="451" spans="1:14" x14ac:dyDescent="0.55000000000000004">
      <c r="A451" s="3">
        <v>445</v>
      </c>
      <c r="B451" s="19">
        <v>445</v>
      </c>
      <c r="C451" s="3"/>
      <c r="D451" s="58"/>
      <c r="E451" s="58"/>
      <c r="F451" s="12"/>
      <c r="G451" s="12"/>
      <c r="H451" s="12"/>
      <c r="I451" s="12"/>
      <c r="J451" s="3"/>
      <c r="K451" s="5">
        <v>5</v>
      </c>
      <c r="L451" s="3"/>
      <c r="M451" s="23"/>
      <c r="N451" s="57"/>
    </row>
    <row r="452" spans="1:14" x14ac:dyDescent="0.55000000000000004">
      <c r="A452" s="3">
        <v>446</v>
      </c>
      <c r="B452" s="19">
        <v>446</v>
      </c>
      <c r="C452" s="3"/>
      <c r="D452" s="58"/>
      <c r="E452" s="58"/>
      <c r="F452" s="12"/>
      <c r="G452" s="12"/>
      <c r="H452" s="12"/>
      <c r="I452" s="12"/>
      <c r="J452" s="3"/>
      <c r="K452" s="5">
        <v>5</v>
      </c>
      <c r="L452" s="3"/>
      <c r="M452" s="23"/>
      <c r="N452" s="57"/>
    </row>
    <row r="453" spans="1:14" x14ac:dyDescent="0.55000000000000004">
      <c r="A453" s="3">
        <v>447</v>
      </c>
      <c r="B453" s="19">
        <v>447</v>
      </c>
      <c r="C453" s="3"/>
      <c r="D453" s="58"/>
      <c r="E453" s="58"/>
      <c r="F453" s="12"/>
      <c r="G453" s="12"/>
      <c r="H453" s="12"/>
      <c r="I453" s="12"/>
      <c r="J453" s="3"/>
      <c r="K453" s="5">
        <v>5</v>
      </c>
      <c r="L453" s="3"/>
      <c r="M453" s="23"/>
      <c r="N453" s="57"/>
    </row>
    <row r="454" spans="1:14" x14ac:dyDescent="0.55000000000000004">
      <c r="A454" s="3">
        <v>448</v>
      </c>
      <c r="B454" s="19">
        <v>448</v>
      </c>
      <c r="C454" s="3"/>
      <c r="D454" s="58"/>
      <c r="E454" s="58"/>
      <c r="F454" s="12"/>
      <c r="G454" s="12"/>
      <c r="H454" s="12"/>
      <c r="I454" s="12"/>
      <c r="J454" s="3"/>
      <c r="K454" s="5">
        <v>5</v>
      </c>
      <c r="L454" s="3"/>
      <c r="M454" s="23"/>
      <c r="N454" s="57"/>
    </row>
    <row r="455" spans="1:14" x14ac:dyDescent="0.55000000000000004">
      <c r="A455" s="3">
        <v>449</v>
      </c>
      <c r="B455" s="19">
        <v>449</v>
      </c>
      <c r="C455" s="3"/>
      <c r="D455" s="58"/>
      <c r="E455" s="58"/>
      <c r="F455" s="12"/>
      <c r="G455" s="12"/>
      <c r="H455" s="12"/>
      <c r="I455" s="12"/>
      <c r="J455" s="3"/>
      <c r="K455" s="5">
        <v>5</v>
      </c>
      <c r="L455" s="3"/>
      <c r="M455" s="23"/>
      <c r="N455" s="57"/>
    </row>
    <row r="456" spans="1:14" x14ac:dyDescent="0.55000000000000004">
      <c r="A456" s="3">
        <v>450</v>
      </c>
      <c r="B456" s="19">
        <v>450</v>
      </c>
      <c r="C456" s="3"/>
      <c r="D456" s="58"/>
      <c r="E456" s="58"/>
      <c r="F456" s="12"/>
      <c r="G456" s="12"/>
      <c r="H456" s="12"/>
      <c r="I456" s="12"/>
      <c r="J456" s="3"/>
      <c r="K456" s="5">
        <v>5</v>
      </c>
      <c r="L456" s="3"/>
      <c r="M456" s="23"/>
      <c r="N456" s="57"/>
    </row>
    <row r="457" spans="1:14" x14ac:dyDescent="0.55000000000000004">
      <c r="A457" s="3">
        <v>451</v>
      </c>
      <c r="B457" s="19">
        <v>451</v>
      </c>
      <c r="C457" s="3"/>
      <c r="D457" s="58"/>
      <c r="E457" s="58"/>
      <c r="F457" s="12"/>
      <c r="G457" s="12"/>
      <c r="H457" s="12"/>
      <c r="I457" s="12"/>
      <c r="J457" s="3"/>
      <c r="K457" s="5">
        <v>5</v>
      </c>
      <c r="L457" s="3"/>
      <c r="M457" s="23"/>
      <c r="N457" s="57"/>
    </row>
    <row r="458" spans="1:14" x14ac:dyDescent="0.55000000000000004">
      <c r="A458" s="3">
        <v>452</v>
      </c>
      <c r="B458" s="19">
        <v>452</v>
      </c>
      <c r="C458" s="3"/>
      <c r="D458" s="58"/>
      <c r="E458" s="58"/>
      <c r="F458" s="12"/>
      <c r="G458" s="12"/>
      <c r="H458" s="12"/>
      <c r="I458" s="12"/>
      <c r="J458" s="3"/>
      <c r="K458" s="5">
        <v>5</v>
      </c>
      <c r="L458" s="3"/>
      <c r="M458" s="23"/>
      <c r="N458" s="57"/>
    </row>
    <row r="459" spans="1:14" x14ac:dyDescent="0.55000000000000004">
      <c r="A459" s="3">
        <v>453</v>
      </c>
      <c r="B459" s="19">
        <v>453</v>
      </c>
      <c r="C459" s="3"/>
      <c r="D459" s="58"/>
      <c r="E459" s="58"/>
      <c r="F459" s="12"/>
      <c r="G459" s="12"/>
      <c r="H459" s="12"/>
      <c r="I459" s="12"/>
      <c r="J459" s="3"/>
      <c r="K459" s="5">
        <v>5</v>
      </c>
      <c r="L459" s="3"/>
      <c r="M459" s="23"/>
      <c r="N459" s="57"/>
    </row>
    <row r="460" spans="1:14" x14ac:dyDescent="0.55000000000000004">
      <c r="A460" s="3">
        <v>454</v>
      </c>
      <c r="B460" s="19">
        <v>454</v>
      </c>
      <c r="C460" s="3"/>
      <c r="D460" s="58"/>
      <c r="E460" s="58"/>
      <c r="F460" s="12"/>
      <c r="G460" s="12"/>
      <c r="H460" s="12"/>
      <c r="I460" s="12"/>
      <c r="J460" s="3"/>
      <c r="K460" s="5">
        <v>5</v>
      </c>
      <c r="L460" s="3"/>
      <c r="M460" s="23"/>
      <c r="N460" s="57"/>
    </row>
    <row r="461" spans="1:14" x14ac:dyDescent="0.55000000000000004">
      <c r="A461" s="3">
        <v>455</v>
      </c>
      <c r="B461" s="19">
        <v>455</v>
      </c>
      <c r="C461" s="3"/>
      <c r="D461" s="58"/>
      <c r="E461" s="58"/>
      <c r="F461" s="12"/>
      <c r="G461" s="12"/>
      <c r="H461" s="12"/>
      <c r="I461" s="12"/>
      <c r="J461" s="3"/>
      <c r="K461" s="5">
        <v>5</v>
      </c>
      <c r="L461" s="3"/>
      <c r="M461" s="23"/>
      <c r="N461" s="57"/>
    </row>
    <row r="462" spans="1:14" x14ac:dyDescent="0.55000000000000004">
      <c r="A462" s="3">
        <v>456</v>
      </c>
      <c r="B462" s="19">
        <v>456</v>
      </c>
      <c r="C462" s="3"/>
      <c r="D462" s="58"/>
      <c r="E462" s="58"/>
      <c r="F462" s="12"/>
      <c r="G462" s="12"/>
      <c r="H462" s="12"/>
      <c r="I462" s="12"/>
      <c r="J462" s="3"/>
      <c r="K462" s="5">
        <v>5</v>
      </c>
      <c r="L462" s="3"/>
      <c r="M462" s="23"/>
      <c r="N462" s="57"/>
    </row>
    <row r="463" spans="1:14" x14ac:dyDescent="0.55000000000000004">
      <c r="A463" s="3">
        <v>457</v>
      </c>
      <c r="B463" s="19">
        <v>457</v>
      </c>
      <c r="C463" s="3"/>
      <c r="D463" s="58"/>
      <c r="E463" s="58"/>
      <c r="F463" s="12"/>
      <c r="G463" s="12"/>
      <c r="H463" s="12"/>
      <c r="I463" s="12"/>
      <c r="J463" s="3"/>
      <c r="K463" s="5">
        <v>5</v>
      </c>
      <c r="L463" s="3"/>
      <c r="M463" s="23"/>
      <c r="N463" s="57"/>
    </row>
    <row r="464" spans="1:14" x14ac:dyDescent="0.55000000000000004">
      <c r="A464" s="3">
        <v>458</v>
      </c>
      <c r="B464" s="19">
        <v>458</v>
      </c>
      <c r="C464" s="3"/>
      <c r="D464" s="58"/>
      <c r="E464" s="58"/>
      <c r="F464" s="12"/>
      <c r="G464" s="12"/>
      <c r="H464" s="12"/>
      <c r="I464" s="12"/>
      <c r="J464" s="3"/>
      <c r="K464" s="5">
        <v>5</v>
      </c>
      <c r="L464" s="3"/>
      <c r="M464" s="23"/>
      <c r="N464" s="57"/>
    </row>
    <row r="465" spans="1:14" x14ac:dyDescent="0.55000000000000004">
      <c r="A465" s="3">
        <v>459</v>
      </c>
      <c r="B465" s="19">
        <v>459</v>
      </c>
      <c r="C465" s="3"/>
      <c r="D465" s="58"/>
      <c r="E465" s="58"/>
      <c r="F465" s="12"/>
      <c r="G465" s="12"/>
      <c r="H465" s="12"/>
      <c r="I465" s="12"/>
      <c r="J465" s="3"/>
      <c r="K465" s="5">
        <v>5</v>
      </c>
      <c r="L465" s="3"/>
      <c r="M465" s="23"/>
      <c r="N465" s="57"/>
    </row>
    <row r="466" spans="1:14" x14ac:dyDescent="0.55000000000000004">
      <c r="A466" s="3">
        <v>460</v>
      </c>
      <c r="B466" s="19">
        <v>460</v>
      </c>
      <c r="C466" s="3"/>
      <c r="D466" s="58"/>
      <c r="E466" s="58"/>
      <c r="F466" s="12"/>
      <c r="G466" s="12"/>
      <c r="H466" s="12"/>
      <c r="I466" s="12"/>
      <c r="J466" s="3"/>
      <c r="K466" s="5">
        <v>5</v>
      </c>
      <c r="L466" s="3"/>
      <c r="M466" s="23"/>
      <c r="N466" s="57"/>
    </row>
    <row r="467" spans="1:14" x14ac:dyDescent="0.55000000000000004">
      <c r="A467" s="3">
        <v>461</v>
      </c>
      <c r="B467" s="19">
        <v>461</v>
      </c>
      <c r="C467" s="3"/>
      <c r="D467" s="58"/>
      <c r="E467" s="58"/>
      <c r="F467" s="12"/>
      <c r="G467" s="12"/>
      <c r="H467" s="12"/>
      <c r="I467" s="12"/>
      <c r="J467" s="3"/>
      <c r="K467" s="5">
        <v>5</v>
      </c>
      <c r="L467" s="3"/>
      <c r="M467" s="23"/>
      <c r="N467" s="57"/>
    </row>
    <row r="468" spans="1:14" x14ac:dyDescent="0.55000000000000004">
      <c r="A468" s="3">
        <v>462</v>
      </c>
      <c r="B468" s="19">
        <v>462</v>
      </c>
      <c r="C468" s="3"/>
      <c r="D468" s="58"/>
      <c r="E468" s="58"/>
      <c r="F468" s="12"/>
      <c r="G468" s="12"/>
      <c r="H468" s="12"/>
      <c r="I468" s="12"/>
      <c r="J468" s="3"/>
      <c r="K468" s="5">
        <v>5</v>
      </c>
      <c r="L468" s="3"/>
      <c r="M468" s="23"/>
      <c r="N468" s="57"/>
    </row>
    <row r="469" spans="1:14" x14ac:dyDescent="0.55000000000000004">
      <c r="A469" s="3">
        <v>463</v>
      </c>
      <c r="B469" s="19">
        <v>463</v>
      </c>
      <c r="C469" s="3"/>
      <c r="D469" s="58"/>
      <c r="E469" s="58"/>
      <c r="F469" s="12"/>
      <c r="G469" s="12"/>
      <c r="H469" s="12"/>
      <c r="I469" s="12"/>
      <c r="J469" s="3"/>
      <c r="K469" s="5">
        <v>5</v>
      </c>
      <c r="L469" s="3"/>
      <c r="M469" s="23"/>
      <c r="N469" s="57"/>
    </row>
    <row r="470" spans="1:14" x14ac:dyDescent="0.55000000000000004">
      <c r="A470" s="3">
        <v>464</v>
      </c>
      <c r="B470" s="19">
        <v>464</v>
      </c>
      <c r="C470" s="3"/>
      <c r="D470" s="58"/>
      <c r="E470" s="58"/>
      <c r="F470" s="12"/>
      <c r="G470" s="12"/>
      <c r="H470" s="12"/>
      <c r="I470" s="12"/>
      <c r="J470" s="3"/>
      <c r="K470" s="5">
        <v>5</v>
      </c>
      <c r="L470" s="3"/>
      <c r="M470" s="23"/>
      <c r="N470" s="57"/>
    </row>
    <row r="471" spans="1:14" x14ac:dyDescent="0.55000000000000004">
      <c r="A471" s="3">
        <v>465</v>
      </c>
      <c r="B471" s="19">
        <v>465</v>
      </c>
      <c r="C471" s="3"/>
      <c r="D471" s="58"/>
      <c r="E471" s="58"/>
      <c r="F471" s="12"/>
      <c r="G471" s="12"/>
      <c r="H471" s="12"/>
      <c r="I471" s="12"/>
      <c r="J471" s="3"/>
      <c r="K471" s="5">
        <v>5</v>
      </c>
      <c r="L471" s="3"/>
      <c r="M471" s="23"/>
      <c r="N471" s="57"/>
    </row>
    <row r="472" spans="1:14" x14ac:dyDescent="0.55000000000000004">
      <c r="A472" s="3">
        <v>466</v>
      </c>
      <c r="B472" s="19">
        <v>466</v>
      </c>
      <c r="C472" s="3"/>
      <c r="D472" s="58"/>
      <c r="E472" s="58"/>
      <c r="F472" s="12"/>
      <c r="G472" s="12"/>
      <c r="H472" s="12"/>
      <c r="I472" s="12"/>
      <c r="J472" s="3"/>
      <c r="K472" s="5">
        <v>5</v>
      </c>
      <c r="L472" s="3"/>
      <c r="M472" s="23"/>
      <c r="N472" s="57"/>
    </row>
    <row r="473" spans="1:14" x14ac:dyDescent="0.55000000000000004">
      <c r="A473" s="3">
        <v>467</v>
      </c>
      <c r="B473" s="19">
        <v>467</v>
      </c>
      <c r="C473" s="3"/>
      <c r="D473" s="58"/>
      <c r="E473" s="58"/>
      <c r="F473" s="12"/>
      <c r="G473" s="12"/>
      <c r="H473" s="12"/>
      <c r="I473" s="12"/>
      <c r="J473" s="3"/>
      <c r="K473" s="5">
        <v>5</v>
      </c>
      <c r="L473" s="3"/>
      <c r="M473" s="23"/>
      <c r="N473" s="57"/>
    </row>
    <row r="474" spans="1:14" x14ac:dyDescent="0.55000000000000004">
      <c r="A474" s="3">
        <v>468</v>
      </c>
      <c r="B474" s="19">
        <v>468</v>
      </c>
      <c r="C474" s="3"/>
      <c r="D474" s="58"/>
      <c r="E474" s="58"/>
      <c r="F474" s="12"/>
      <c r="G474" s="12"/>
      <c r="H474" s="12"/>
      <c r="I474" s="12"/>
      <c r="J474" s="3"/>
      <c r="K474" s="5">
        <v>5</v>
      </c>
      <c r="L474" s="3"/>
      <c r="M474" s="23"/>
      <c r="N474" s="57"/>
    </row>
    <row r="475" spans="1:14" x14ac:dyDescent="0.55000000000000004">
      <c r="A475" s="3">
        <v>469</v>
      </c>
      <c r="B475" s="19">
        <v>469</v>
      </c>
      <c r="C475" s="3"/>
      <c r="D475" s="58"/>
      <c r="E475" s="58"/>
      <c r="F475" s="12"/>
      <c r="G475" s="12"/>
      <c r="H475" s="12"/>
      <c r="I475" s="12"/>
      <c r="J475" s="3"/>
      <c r="K475" s="5">
        <v>5</v>
      </c>
      <c r="L475" s="3"/>
      <c r="M475" s="23"/>
      <c r="N475" s="57"/>
    </row>
    <row r="476" spans="1:14" x14ac:dyDescent="0.55000000000000004">
      <c r="A476" s="3">
        <v>470</v>
      </c>
      <c r="B476" s="19">
        <v>470</v>
      </c>
      <c r="C476" s="3"/>
      <c r="D476" s="58"/>
      <c r="E476" s="58"/>
      <c r="F476" s="12"/>
      <c r="G476" s="12"/>
      <c r="H476" s="12"/>
      <c r="I476" s="12"/>
      <c r="J476" s="3"/>
      <c r="K476" s="5">
        <v>5</v>
      </c>
      <c r="L476" s="3"/>
      <c r="M476" s="23"/>
      <c r="N476" s="57"/>
    </row>
    <row r="477" spans="1:14" x14ac:dyDescent="0.55000000000000004">
      <c r="A477" s="3">
        <v>471</v>
      </c>
      <c r="B477" s="19">
        <v>471</v>
      </c>
      <c r="C477" s="3"/>
      <c r="D477" s="58"/>
      <c r="E477" s="58"/>
      <c r="F477" s="12"/>
      <c r="G477" s="12"/>
      <c r="H477" s="12"/>
      <c r="I477" s="12"/>
      <c r="J477" s="3"/>
      <c r="K477" s="5">
        <v>5</v>
      </c>
      <c r="L477" s="3"/>
      <c r="M477" s="23"/>
      <c r="N477" s="57"/>
    </row>
    <row r="478" spans="1:14" x14ac:dyDescent="0.55000000000000004">
      <c r="A478" s="3">
        <v>472</v>
      </c>
      <c r="B478" s="19">
        <v>472</v>
      </c>
      <c r="C478" s="3"/>
      <c r="D478" s="58"/>
      <c r="E478" s="58"/>
      <c r="F478" s="12"/>
      <c r="G478" s="12"/>
      <c r="H478" s="12"/>
      <c r="I478" s="12"/>
      <c r="J478" s="3"/>
      <c r="K478" s="5">
        <v>5</v>
      </c>
      <c r="L478" s="3"/>
      <c r="M478" s="23"/>
      <c r="N478" s="57"/>
    </row>
    <row r="479" spans="1:14" x14ac:dyDescent="0.55000000000000004">
      <c r="A479" s="3">
        <v>473</v>
      </c>
      <c r="B479" s="19">
        <v>473</v>
      </c>
      <c r="C479" s="3"/>
      <c r="D479" s="58"/>
      <c r="E479" s="58"/>
      <c r="F479" s="12"/>
      <c r="G479" s="12"/>
      <c r="H479" s="12"/>
      <c r="I479" s="12"/>
      <c r="J479" s="3"/>
      <c r="K479" s="5">
        <v>5</v>
      </c>
      <c r="L479" s="3"/>
      <c r="M479" s="23"/>
      <c r="N479" s="57"/>
    </row>
    <row r="480" spans="1:14" x14ac:dyDescent="0.55000000000000004">
      <c r="A480" s="3">
        <v>474</v>
      </c>
      <c r="B480" s="19">
        <v>474</v>
      </c>
      <c r="C480" s="3"/>
      <c r="D480" s="58"/>
      <c r="E480" s="58"/>
      <c r="F480" s="12"/>
      <c r="G480" s="12"/>
      <c r="H480" s="12"/>
      <c r="I480" s="12"/>
      <c r="J480" s="3"/>
      <c r="K480" s="5">
        <v>5</v>
      </c>
      <c r="L480" s="3"/>
      <c r="M480" s="23"/>
      <c r="N480" s="57"/>
    </row>
    <row r="481" spans="1:14" x14ac:dyDescent="0.55000000000000004">
      <c r="A481" s="3">
        <v>475</v>
      </c>
      <c r="B481" s="19">
        <v>475</v>
      </c>
      <c r="C481" s="3"/>
      <c r="D481" s="58"/>
      <c r="E481" s="58"/>
      <c r="F481" s="12"/>
      <c r="G481" s="12"/>
      <c r="H481" s="12"/>
      <c r="I481" s="12"/>
      <c r="J481" s="3"/>
      <c r="K481" s="5">
        <v>5</v>
      </c>
      <c r="L481" s="3"/>
      <c r="M481" s="23"/>
      <c r="N481" s="57"/>
    </row>
    <row r="482" spans="1:14" x14ac:dyDescent="0.55000000000000004">
      <c r="A482" s="3">
        <v>476</v>
      </c>
      <c r="B482" s="19">
        <v>476</v>
      </c>
      <c r="C482" s="3"/>
      <c r="D482" s="58"/>
      <c r="E482" s="58"/>
      <c r="F482" s="12"/>
      <c r="G482" s="12"/>
      <c r="H482" s="12"/>
      <c r="I482" s="12"/>
      <c r="J482" s="3"/>
      <c r="K482" s="5">
        <v>5</v>
      </c>
      <c r="L482" s="3"/>
      <c r="M482" s="23"/>
      <c r="N482" s="57"/>
    </row>
    <row r="483" spans="1:14" x14ac:dyDescent="0.55000000000000004">
      <c r="A483" s="3">
        <v>477</v>
      </c>
      <c r="B483" s="19">
        <v>477</v>
      </c>
      <c r="C483" s="3"/>
      <c r="D483" s="58"/>
      <c r="E483" s="58"/>
      <c r="F483" s="12"/>
      <c r="G483" s="12"/>
      <c r="H483" s="12"/>
      <c r="I483" s="12"/>
      <c r="J483" s="3"/>
      <c r="K483" s="5">
        <v>5</v>
      </c>
      <c r="L483" s="3"/>
      <c r="M483" s="23"/>
      <c r="N483" s="57"/>
    </row>
    <row r="484" spans="1:14" x14ac:dyDescent="0.55000000000000004">
      <c r="A484" s="3">
        <v>478</v>
      </c>
      <c r="B484" s="19">
        <v>478</v>
      </c>
      <c r="C484" s="3"/>
      <c r="D484" s="58"/>
      <c r="E484" s="58"/>
      <c r="F484" s="12"/>
      <c r="G484" s="12"/>
      <c r="H484" s="12"/>
      <c r="I484" s="12"/>
      <c r="J484" s="3"/>
      <c r="K484" s="5">
        <v>5</v>
      </c>
      <c r="L484" s="3"/>
      <c r="M484" s="23"/>
      <c r="N484" s="57"/>
    </row>
    <row r="485" spans="1:14" x14ac:dyDescent="0.55000000000000004">
      <c r="A485" s="3">
        <v>479</v>
      </c>
      <c r="B485" s="19">
        <v>479</v>
      </c>
      <c r="C485" s="3"/>
      <c r="D485" s="58"/>
      <c r="E485" s="58"/>
      <c r="F485" s="12"/>
      <c r="G485" s="12"/>
      <c r="H485" s="12"/>
      <c r="I485" s="12"/>
      <c r="J485" s="3"/>
      <c r="K485" s="5">
        <v>5</v>
      </c>
      <c r="L485" s="3"/>
      <c r="M485" s="23"/>
      <c r="N485" s="57"/>
    </row>
    <row r="486" spans="1:14" x14ac:dyDescent="0.55000000000000004">
      <c r="A486" s="3">
        <v>480</v>
      </c>
      <c r="B486" s="19">
        <v>480</v>
      </c>
      <c r="C486" s="3"/>
      <c r="D486" s="58"/>
      <c r="E486" s="58"/>
      <c r="F486" s="12"/>
      <c r="G486" s="12"/>
      <c r="H486" s="12"/>
      <c r="I486" s="12"/>
      <c r="J486" s="3"/>
      <c r="K486" s="5">
        <v>5</v>
      </c>
      <c r="L486" s="3"/>
      <c r="M486" s="23"/>
      <c r="N486" s="57"/>
    </row>
    <row r="487" spans="1:14" x14ac:dyDescent="0.55000000000000004">
      <c r="A487" s="3">
        <v>481</v>
      </c>
      <c r="B487" s="19">
        <v>481</v>
      </c>
      <c r="C487" s="3"/>
      <c r="D487" s="58"/>
      <c r="E487" s="58"/>
      <c r="F487" s="12"/>
      <c r="G487" s="12"/>
      <c r="H487" s="12"/>
      <c r="I487" s="12"/>
      <c r="J487" s="3"/>
      <c r="K487" s="5">
        <v>5</v>
      </c>
      <c r="L487" s="3"/>
      <c r="M487" s="23"/>
      <c r="N487" s="57"/>
    </row>
    <row r="488" spans="1:14" x14ac:dyDescent="0.55000000000000004">
      <c r="A488" s="3">
        <v>482</v>
      </c>
      <c r="B488" s="19">
        <v>482</v>
      </c>
      <c r="C488" s="3"/>
      <c r="D488" s="58"/>
      <c r="E488" s="58"/>
      <c r="F488" s="12"/>
      <c r="G488" s="12"/>
      <c r="H488" s="12"/>
      <c r="I488" s="12"/>
      <c r="J488" s="3"/>
      <c r="K488" s="5">
        <v>5</v>
      </c>
      <c r="L488" s="3"/>
      <c r="M488" s="23"/>
      <c r="N488" s="57"/>
    </row>
    <row r="489" spans="1:14" x14ac:dyDescent="0.55000000000000004">
      <c r="A489" s="3">
        <v>483</v>
      </c>
      <c r="B489" s="19">
        <v>483</v>
      </c>
      <c r="C489" s="3"/>
      <c r="D489" s="58"/>
      <c r="E489" s="58"/>
      <c r="F489" s="12"/>
      <c r="G489" s="12"/>
      <c r="H489" s="12"/>
      <c r="I489" s="12"/>
      <c r="J489" s="3"/>
      <c r="K489" s="5">
        <v>5</v>
      </c>
      <c r="L489" s="3"/>
      <c r="M489" s="23"/>
      <c r="N489" s="57"/>
    </row>
    <row r="490" spans="1:14" x14ac:dyDescent="0.55000000000000004">
      <c r="A490" s="3">
        <v>484</v>
      </c>
      <c r="B490" s="19">
        <v>484</v>
      </c>
      <c r="C490" s="3"/>
      <c r="D490" s="58"/>
      <c r="E490" s="58"/>
      <c r="F490" s="12"/>
      <c r="G490" s="12"/>
      <c r="H490" s="12"/>
      <c r="I490" s="12"/>
      <c r="J490" s="3"/>
      <c r="K490" s="5">
        <v>5</v>
      </c>
      <c r="L490" s="3"/>
      <c r="M490" s="23"/>
      <c r="N490" s="57"/>
    </row>
    <row r="491" spans="1:14" x14ac:dyDescent="0.55000000000000004">
      <c r="A491" s="3">
        <v>485</v>
      </c>
      <c r="B491" s="19">
        <v>485</v>
      </c>
      <c r="C491" s="3"/>
      <c r="D491" s="58"/>
      <c r="E491" s="58"/>
      <c r="F491" s="12"/>
      <c r="G491" s="12"/>
      <c r="H491" s="12"/>
      <c r="I491" s="12"/>
      <c r="J491" s="3"/>
      <c r="K491" s="5">
        <v>5</v>
      </c>
      <c r="L491" s="3"/>
      <c r="M491" s="23"/>
      <c r="N491" s="57"/>
    </row>
    <row r="492" spans="1:14" x14ac:dyDescent="0.55000000000000004">
      <c r="A492" s="3">
        <v>486</v>
      </c>
      <c r="B492" s="19">
        <v>486</v>
      </c>
      <c r="C492" s="3"/>
      <c r="D492" s="58"/>
      <c r="E492" s="58"/>
      <c r="F492" s="12"/>
      <c r="G492" s="12"/>
      <c r="H492" s="12"/>
      <c r="I492" s="12"/>
      <c r="J492" s="3"/>
      <c r="K492" s="5">
        <v>5</v>
      </c>
      <c r="L492" s="3"/>
      <c r="M492" s="23"/>
      <c r="N492" s="57"/>
    </row>
    <row r="493" spans="1:14" x14ac:dyDescent="0.55000000000000004">
      <c r="A493" s="3">
        <v>487</v>
      </c>
      <c r="B493" s="19">
        <v>487</v>
      </c>
      <c r="C493" s="3"/>
      <c r="D493" s="58"/>
      <c r="E493" s="58"/>
      <c r="F493" s="12"/>
      <c r="G493" s="12"/>
      <c r="H493" s="12"/>
      <c r="I493" s="12"/>
      <c r="J493" s="3"/>
      <c r="K493" s="5">
        <v>5</v>
      </c>
      <c r="L493" s="3"/>
      <c r="M493" s="23"/>
      <c r="N493" s="57"/>
    </row>
    <row r="494" spans="1:14" x14ac:dyDescent="0.55000000000000004">
      <c r="A494" s="3">
        <v>488</v>
      </c>
      <c r="B494" s="19">
        <v>488</v>
      </c>
      <c r="C494" s="3"/>
      <c r="D494" s="58"/>
      <c r="E494" s="58"/>
      <c r="F494" s="12"/>
      <c r="G494" s="12"/>
      <c r="H494" s="12"/>
      <c r="I494" s="12"/>
      <c r="J494" s="3"/>
      <c r="K494" s="5">
        <v>5</v>
      </c>
      <c r="L494" s="3"/>
      <c r="M494" s="23"/>
      <c r="N494" s="57"/>
    </row>
    <row r="495" spans="1:14" x14ac:dyDescent="0.55000000000000004">
      <c r="A495" s="3">
        <v>489</v>
      </c>
      <c r="B495" s="19">
        <v>489</v>
      </c>
      <c r="C495" s="3"/>
      <c r="D495" s="58"/>
      <c r="E495" s="58"/>
      <c r="F495" s="12"/>
      <c r="G495" s="12"/>
      <c r="H495" s="12"/>
      <c r="I495" s="12"/>
      <c r="J495" s="3"/>
      <c r="K495" s="5">
        <v>5</v>
      </c>
      <c r="L495" s="3"/>
      <c r="M495" s="23"/>
      <c r="N495" s="57"/>
    </row>
    <row r="496" spans="1:14" x14ac:dyDescent="0.55000000000000004">
      <c r="A496" s="3">
        <v>490</v>
      </c>
      <c r="B496" s="19">
        <v>490</v>
      </c>
      <c r="C496" s="3"/>
      <c r="D496" s="58"/>
      <c r="E496" s="58"/>
      <c r="F496" s="12"/>
      <c r="G496" s="12"/>
      <c r="H496" s="12"/>
      <c r="I496" s="12"/>
      <c r="J496" s="3"/>
      <c r="K496" s="5">
        <v>5</v>
      </c>
      <c r="L496" s="3"/>
      <c r="M496" s="23"/>
      <c r="N496" s="57"/>
    </row>
    <row r="497" spans="1:14" x14ac:dyDescent="0.55000000000000004">
      <c r="A497" s="3">
        <v>491</v>
      </c>
      <c r="B497" s="19">
        <v>491</v>
      </c>
      <c r="C497" s="3"/>
      <c r="D497" s="58"/>
      <c r="E497" s="58"/>
      <c r="F497" s="12"/>
      <c r="G497" s="12"/>
      <c r="H497" s="12"/>
      <c r="I497" s="12"/>
      <c r="J497" s="3"/>
      <c r="K497" s="5">
        <v>5</v>
      </c>
      <c r="L497" s="3"/>
      <c r="M497" s="23"/>
      <c r="N497" s="57"/>
    </row>
    <row r="498" spans="1:14" x14ac:dyDescent="0.55000000000000004">
      <c r="A498" s="3">
        <v>492</v>
      </c>
      <c r="B498" s="19">
        <v>492</v>
      </c>
      <c r="C498" s="3"/>
      <c r="D498" s="58"/>
      <c r="E498" s="58"/>
      <c r="F498" s="12"/>
      <c r="G498" s="12"/>
      <c r="H498" s="12"/>
      <c r="I498" s="12"/>
      <c r="J498" s="3"/>
      <c r="K498" s="5">
        <v>5</v>
      </c>
      <c r="L498" s="3"/>
      <c r="M498" s="23"/>
      <c r="N498" s="57"/>
    </row>
    <row r="499" spans="1:14" x14ac:dyDescent="0.55000000000000004">
      <c r="A499" s="3">
        <v>493</v>
      </c>
      <c r="B499" s="19">
        <v>493</v>
      </c>
      <c r="C499" s="3"/>
      <c r="D499" s="58"/>
      <c r="E499" s="58"/>
      <c r="F499" s="12"/>
      <c r="G499" s="12"/>
      <c r="H499" s="12"/>
      <c r="I499" s="12"/>
      <c r="J499" s="3"/>
      <c r="K499" s="5">
        <v>5</v>
      </c>
      <c r="L499" s="3"/>
      <c r="M499" s="23"/>
      <c r="N499" s="57"/>
    </row>
    <row r="500" spans="1:14" x14ac:dyDescent="0.55000000000000004">
      <c r="A500" s="3">
        <v>494</v>
      </c>
      <c r="B500" s="19">
        <v>494</v>
      </c>
      <c r="C500" s="3"/>
      <c r="D500" s="58"/>
      <c r="E500" s="58"/>
      <c r="F500" s="12"/>
      <c r="G500" s="12"/>
      <c r="H500" s="12"/>
      <c r="I500" s="12"/>
      <c r="J500" s="3"/>
      <c r="K500" s="5">
        <v>5</v>
      </c>
      <c r="L500" s="3"/>
      <c r="M500" s="23"/>
      <c r="N500" s="57"/>
    </row>
    <row r="501" spans="1:14" x14ac:dyDescent="0.55000000000000004">
      <c r="A501" s="3">
        <v>495</v>
      </c>
      <c r="B501" s="19">
        <v>495</v>
      </c>
      <c r="C501" s="3"/>
      <c r="D501" s="58"/>
      <c r="E501" s="58"/>
      <c r="F501" s="12"/>
      <c r="G501" s="12"/>
      <c r="H501" s="12"/>
      <c r="I501" s="12"/>
      <c r="J501" s="3"/>
      <c r="K501" s="5">
        <v>5</v>
      </c>
      <c r="L501" s="3"/>
      <c r="M501" s="23"/>
      <c r="N501" s="57"/>
    </row>
    <row r="502" spans="1:14" x14ac:dyDescent="0.55000000000000004">
      <c r="A502" s="3">
        <v>496</v>
      </c>
      <c r="B502" s="19">
        <v>496</v>
      </c>
      <c r="C502" s="3"/>
      <c r="D502" s="58"/>
      <c r="E502" s="58"/>
      <c r="F502" s="12"/>
      <c r="G502" s="12"/>
      <c r="H502" s="12"/>
      <c r="I502" s="12"/>
      <c r="J502" s="3"/>
      <c r="K502" s="5">
        <v>5</v>
      </c>
      <c r="L502" s="3"/>
      <c r="M502" s="23"/>
      <c r="N502" s="57"/>
    </row>
    <row r="503" spans="1:14" x14ac:dyDescent="0.55000000000000004">
      <c r="A503" s="3">
        <v>497</v>
      </c>
      <c r="B503" s="19">
        <v>497</v>
      </c>
      <c r="C503" s="3"/>
      <c r="D503" s="58"/>
      <c r="E503" s="58"/>
      <c r="F503" s="12"/>
      <c r="G503" s="12"/>
      <c r="H503" s="12"/>
      <c r="I503" s="12"/>
      <c r="J503" s="3"/>
      <c r="K503" s="5">
        <v>5</v>
      </c>
      <c r="L503" s="3"/>
      <c r="M503" s="23"/>
      <c r="N503" s="57"/>
    </row>
    <row r="504" spans="1:14" x14ac:dyDescent="0.55000000000000004">
      <c r="A504" s="3">
        <v>498</v>
      </c>
      <c r="B504" s="19">
        <v>498</v>
      </c>
      <c r="C504" s="3"/>
      <c r="D504" s="58"/>
      <c r="E504" s="58"/>
      <c r="F504" s="12"/>
      <c r="G504" s="12"/>
      <c r="H504" s="12"/>
      <c r="I504" s="12"/>
      <c r="J504" s="3"/>
      <c r="K504" s="5">
        <v>5</v>
      </c>
      <c r="L504" s="3"/>
      <c r="M504" s="23"/>
      <c r="N504" s="57"/>
    </row>
    <row r="505" spans="1:14" x14ac:dyDescent="0.55000000000000004">
      <c r="A505" s="3">
        <v>499</v>
      </c>
      <c r="B505" s="19">
        <v>499</v>
      </c>
      <c r="C505" s="3"/>
      <c r="D505" s="58"/>
      <c r="E505" s="58"/>
      <c r="F505" s="12"/>
      <c r="G505" s="12"/>
      <c r="H505" s="12"/>
      <c r="I505" s="12"/>
      <c r="J505" s="3"/>
      <c r="K505" s="5">
        <v>5</v>
      </c>
      <c r="L505" s="3"/>
      <c r="M505" s="23"/>
      <c r="N505" s="57"/>
    </row>
    <row r="506" spans="1:14" x14ac:dyDescent="0.55000000000000004">
      <c r="A506" s="3">
        <v>500</v>
      </c>
      <c r="B506" s="19">
        <v>500</v>
      </c>
      <c r="C506" s="3"/>
      <c r="D506" s="58"/>
      <c r="E506" s="58"/>
      <c r="F506" s="12"/>
      <c r="G506" s="12"/>
      <c r="H506" s="12"/>
      <c r="I506" s="12"/>
      <c r="J506" s="3"/>
      <c r="K506" s="5">
        <v>5</v>
      </c>
      <c r="L506" s="3"/>
      <c r="M506" s="23"/>
      <c r="N506" s="57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tabSelected="1" workbookViewId="0">
      <pane ySplit="6" topLeftCell="A7" activePane="bottomLeft" state="frozen"/>
      <selection activeCell="C7" sqref="C7"/>
      <selection pane="bottomLeft" activeCell="A70" sqref="A70"/>
    </sheetView>
  </sheetViews>
  <sheetFormatPr defaultColWidth="9.125" defaultRowHeight="24" x14ac:dyDescent="0.55000000000000004"/>
  <cols>
    <col min="1" max="1" width="8" style="59" bestFit="1" customWidth="1"/>
    <col min="2" max="2" width="13.125" style="14" bestFit="1" customWidth="1"/>
    <col min="3" max="3" width="11" style="15" bestFit="1" customWidth="1"/>
    <col min="4" max="5" width="21.625" style="60" customWidth="1"/>
    <col min="6" max="6" width="20.75" style="59" customWidth="1"/>
    <col min="7" max="9" width="18.375" style="59" customWidth="1"/>
    <col min="10" max="10" width="12.875" style="15" customWidth="1"/>
    <col min="11" max="11" width="8.875" style="59" bestFit="1" customWidth="1"/>
    <col min="12" max="12" width="24.25" style="15" customWidth="1"/>
    <col min="13" max="13" width="21.625" style="15" customWidth="1"/>
    <col min="14" max="14" width="19.75" style="59" customWidth="1"/>
    <col min="15" max="16384" width="9.125" style="59"/>
  </cols>
  <sheetData>
    <row r="1" spans="1:14" s="8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8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8" customFormat="1" ht="5.0999999999999996" customHeight="1" x14ac:dyDescent="0.4">
      <c r="A3" s="49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8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39" t="s">
        <v>0</v>
      </c>
      <c r="B5" s="50" t="s">
        <v>1</v>
      </c>
      <c r="C5" s="31" t="s">
        <v>52</v>
      </c>
      <c r="D5" s="52" t="s">
        <v>29</v>
      </c>
      <c r="E5" s="31" t="s">
        <v>53</v>
      </c>
      <c r="F5" s="31" t="s">
        <v>39</v>
      </c>
      <c r="G5" s="33" t="s">
        <v>2</v>
      </c>
      <c r="H5" s="31" t="s">
        <v>56</v>
      </c>
      <c r="I5" s="33" t="s">
        <v>57</v>
      </c>
      <c r="J5" s="31" t="s">
        <v>33</v>
      </c>
      <c r="K5" s="43" t="s">
        <v>28</v>
      </c>
      <c r="L5" s="31" t="s">
        <v>30</v>
      </c>
      <c r="M5" s="45" t="s">
        <v>31</v>
      </c>
      <c r="N5" s="47" t="s">
        <v>79</v>
      </c>
    </row>
    <row r="6" spans="1:14" ht="24.75" thickBot="1" x14ac:dyDescent="0.6">
      <c r="A6" s="40"/>
      <c r="B6" s="51"/>
      <c r="C6" s="34"/>
      <c r="D6" s="53"/>
      <c r="E6" s="32"/>
      <c r="F6" s="32"/>
      <c r="G6" s="34"/>
      <c r="H6" s="32"/>
      <c r="I6" s="34"/>
      <c r="J6" s="32"/>
      <c r="K6" s="44"/>
      <c r="L6" s="32"/>
      <c r="M6" s="46"/>
      <c r="N6" s="48"/>
    </row>
    <row r="7" spans="1:14" x14ac:dyDescent="0.55000000000000004">
      <c r="A7" s="6">
        <v>1</v>
      </c>
      <c r="B7" s="18">
        <v>1</v>
      </c>
      <c r="C7" s="30" t="s">
        <v>5</v>
      </c>
      <c r="D7" s="29" t="str">
        <f>"1102200397248"</f>
        <v>1102200397248</v>
      </c>
      <c r="E7" s="29" t="s">
        <v>38</v>
      </c>
      <c r="F7" s="30" t="s">
        <v>1293</v>
      </c>
      <c r="G7" s="30" t="s">
        <v>1294</v>
      </c>
      <c r="H7" s="30" t="s">
        <v>1295</v>
      </c>
      <c r="I7" s="30" t="s">
        <v>1296</v>
      </c>
      <c r="J7" s="30" t="s">
        <v>8</v>
      </c>
      <c r="K7" s="26">
        <v>6</v>
      </c>
      <c r="L7" s="30" t="s">
        <v>86</v>
      </c>
      <c r="M7" s="54" t="s">
        <v>25</v>
      </c>
      <c r="N7" s="55" t="str">
        <f>"0845562945"</f>
        <v>0845562945</v>
      </c>
    </row>
    <row r="8" spans="1:14" x14ac:dyDescent="0.55000000000000004">
      <c r="A8" s="3">
        <v>2</v>
      </c>
      <c r="B8" s="19">
        <v>2</v>
      </c>
      <c r="C8" s="12" t="s">
        <v>5</v>
      </c>
      <c r="D8" s="7" t="str">
        <f>"1129902433186"</f>
        <v>1129902433186</v>
      </c>
      <c r="E8" s="7" t="s">
        <v>38</v>
      </c>
      <c r="F8" s="12" t="s">
        <v>1297</v>
      </c>
      <c r="G8" s="12" t="s">
        <v>1298</v>
      </c>
      <c r="H8" s="12" t="s">
        <v>1299</v>
      </c>
      <c r="I8" s="12" t="s">
        <v>1300</v>
      </c>
      <c r="J8" s="12" t="s">
        <v>8</v>
      </c>
      <c r="K8" s="5">
        <v>6</v>
      </c>
      <c r="L8" s="12" t="s">
        <v>86</v>
      </c>
      <c r="M8" s="56" t="s">
        <v>25</v>
      </c>
      <c r="N8" s="57" t="str">
        <f>"0813749039"</f>
        <v>0813749039</v>
      </c>
    </row>
    <row r="9" spans="1:14" x14ac:dyDescent="0.55000000000000004">
      <c r="A9" s="3">
        <v>3</v>
      </c>
      <c r="B9" s="19">
        <v>3</v>
      </c>
      <c r="C9" s="12" t="s">
        <v>5</v>
      </c>
      <c r="D9" s="13" t="str">
        <f>"1102170195731"</f>
        <v>1102170195731</v>
      </c>
      <c r="E9" s="13" t="s">
        <v>38</v>
      </c>
      <c r="F9" s="12" t="s">
        <v>1301</v>
      </c>
      <c r="G9" s="12" t="s">
        <v>1302</v>
      </c>
      <c r="H9" s="12" t="s">
        <v>1303</v>
      </c>
      <c r="I9" s="12" t="s">
        <v>1304</v>
      </c>
      <c r="J9" s="12" t="s">
        <v>8</v>
      </c>
      <c r="K9" s="5">
        <v>6</v>
      </c>
      <c r="L9" s="12" t="s">
        <v>86</v>
      </c>
      <c r="M9" s="56" t="s">
        <v>25</v>
      </c>
      <c r="N9" s="57" t="str">
        <f>"0616966147"</f>
        <v>0616966147</v>
      </c>
    </row>
    <row r="10" spans="1:14" x14ac:dyDescent="0.55000000000000004">
      <c r="A10" s="3">
        <v>4</v>
      </c>
      <c r="B10" s="19">
        <v>4</v>
      </c>
      <c r="C10" s="12" t="s">
        <v>5</v>
      </c>
      <c r="D10" s="13" t="str">
        <f>"1100401675464"</f>
        <v>1100401675464</v>
      </c>
      <c r="E10" s="13" t="s">
        <v>38</v>
      </c>
      <c r="F10" s="12" t="s">
        <v>1305</v>
      </c>
      <c r="G10" s="12" t="s">
        <v>1306</v>
      </c>
      <c r="H10" s="12" t="s">
        <v>1307</v>
      </c>
      <c r="I10" s="12" t="s">
        <v>1308</v>
      </c>
      <c r="J10" s="12" t="s">
        <v>8</v>
      </c>
      <c r="K10" s="5">
        <v>6</v>
      </c>
      <c r="L10" s="12" t="s">
        <v>86</v>
      </c>
      <c r="M10" s="56" t="s">
        <v>25</v>
      </c>
      <c r="N10" s="57" t="str">
        <f>"0819270369"</f>
        <v>0819270369</v>
      </c>
    </row>
    <row r="11" spans="1:14" x14ac:dyDescent="0.55000000000000004">
      <c r="A11" s="3">
        <v>5</v>
      </c>
      <c r="B11" s="19">
        <v>5</v>
      </c>
      <c r="C11" s="12" t="s">
        <v>5</v>
      </c>
      <c r="D11" s="13" t="str">
        <f>"1102004520831"</f>
        <v>1102004520831</v>
      </c>
      <c r="E11" s="13" t="s">
        <v>38</v>
      </c>
      <c r="F11" s="12" t="s">
        <v>1309</v>
      </c>
      <c r="G11" s="12" t="s">
        <v>897</v>
      </c>
      <c r="H11" s="12" t="s">
        <v>1310</v>
      </c>
      <c r="I11" s="12" t="s">
        <v>1311</v>
      </c>
      <c r="J11" s="12" t="s">
        <v>8</v>
      </c>
      <c r="K11" s="5">
        <v>6</v>
      </c>
      <c r="L11" s="12" t="s">
        <v>86</v>
      </c>
      <c r="M11" s="56" t="s">
        <v>25</v>
      </c>
      <c r="N11" s="57" t="str">
        <f>"0988773450"</f>
        <v>0988773450</v>
      </c>
    </row>
    <row r="12" spans="1:14" x14ac:dyDescent="0.55000000000000004">
      <c r="A12" s="3">
        <v>6</v>
      </c>
      <c r="B12" s="19">
        <v>6</v>
      </c>
      <c r="C12" s="12" t="s">
        <v>5</v>
      </c>
      <c r="D12" s="13" t="str">
        <f>"1103704954052"</f>
        <v>1103704954052</v>
      </c>
      <c r="E12" s="13" t="s">
        <v>38</v>
      </c>
      <c r="F12" s="12" t="s">
        <v>1312</v>
      </c>
      <c r="G12" s="12" t="s">
        <v>1021</v>
      </c>
      <c r="H12" s="12" t="s">
        <v>1055</v>
      </c>
      <c r="I12" s="12" t="s">
        <v>1023</v>
      </c>
      <c r="J12" s="12" t="s">
        <v>8</v>
      </c>
      <c r="K12" s="5">
        <v>6</v>
      </c>
      <c r="L12" s="12" t="s">
        <v>86</v>
      </c>
      <c r="M12" s="56" t="s">
        <v>25</v>
      </c>
      <c r="N12" s="57" t="str">
        <f>"0936635495"</f>
        <v>0936635495</v>
      </c>
    </row>
    <row r="13" spans="1:14" x14ac:dyDescent="0.55000000000000004">
      <c r="A13" s="3">
        <v>7</v>
      </c>
      <c r="B13" s="19">
        <v>7</v>
      </c>
      <c r="C13" s="3" t="s">
        <v>5</v>
      </c>
      <c r="D13" s="7" t="str">
        <f>"1102400287446"</f>
        <v>1102400287446</v>
      </c>
      <c r="E13" s="7" t="s">
        <v>38</v>
      </c>
      <c r="F13" s="12" t="s">
        <v>1313</v>
      </c>
      <c r="G13" s="12" t="s">
        <v>1314</v>
      </c>
      <c r="H13" s="12" t="s">
        <v>1315</v>
      </c>
      <c r="I13" s="12" t="s">
        <v>1316</v>
      </c>
      <c r="J13" s="3" t="s">
        <v>8</v>
      </c>
      <c r="K13" s="5">
        <v>6</v>
      </c>
      <c r="L13" s="3" t="s">
        <v>86</v>
      </c>
      <c r="M13" s="23" t="s">
        <v>25</v>
      </c>
      <c r="N13" s="57" t="str">
        <f>"0894922394"</f>
        <v>0894922394</v>
      </c>
    </row>
    <row r="14" spans="1:14" x14ac:dyDescent="0.55000000000000004">
      <c r="A14" s="3">
        <v>8</v>
      </c>
      <c r="B14" s="19">
        <v>8</v>
      </c>
      <c r="C14" s="3" t="s">
        <v>5</v>
      </c>
      <c r="D14" s="7" t="str">
        <f>"1102200384863"</f>
        <v>1102200384863</v>
      </c>
      <c r="E14" s="7" t="s">
        <v>37</v>
      </c>
      <c r="F14" s="12" t="s">
        <v>1317</v>
      </c>
      <c r="G14" s="12" t="s">
        <v>1318</v>
      </c>
      <c r="H14" s="12" t="s">
        <v>1319</v>
      </c>
      <c r="I14" s="12" t="s">
        <v>1320</v>
      </c>
      <c r="J14" s="3" t="s">
        <v>16</v>
      </c>
      <c r="K14" s="5">
        <v>6</v>
      </c>
      <c r="L14" s="3" t="s">
        <v>86</v>
      </c>
      <c r="M14" s="23" t="s">
        <v>25</v>
      </c>
      <c r="N14" s="57" t="str">
        <f>"0815878414"</f>
        <v>0815878414</v>
      </c>
    </row>
    <row r="15" spans="1:14" x14ac:dyDescent="0.55000000000000004">
      <c r="A15" s="3">
        <v>9</v>
      </c>
      <c r="B15" s="19">
        <v>9</v>
      </c>
      <c r="C15" s="3" t="s">
        <v>5</v>
      </c>
      <c r="D15" s="7" t="str">
        <f>"1100401668000"</f>
        <v>1100401668000</v>
      </c>
      <c r="E15" s="7" t="s">
        <v>37</v>
      </c>
      <c r="F15" s="12" t="s">
        <v>1321</v>
      </c>
      <c r="G15" s="12" t="s">
        <v>1322</v>
      </c>
      <c r="H15" s="12" t="s">
        <v>1323</v>
      </c>
      <c r="I15" s="12" t="s">
        <v>1324</v>
      </c>
      <c r="J15" s="3" t="s">
        <v>16</v>
      </c>
      <c r="K15" s="5">
        <v>6</v>
      </c>
      <c r="L15" s="3" t="s">
        <v>86</v>
      </c>
      <c r="M15" s="23" t="s">
        <v>25</v>
      </c>
      <c r="N15" s="57" t="str">
        <f>"0815342585"</f>
        <v>0815342585</v>
      </c>
    </row>
    <row r="16" spans="1:14" x14ac:dyDescent="0.55000000000000004">
      <c r="A16" s="3">
        <v>10</v>
      </c>
      <c r="B16" s="19">
        <v>10</v>
      </c>
      <c r="C16" s="3" t="s">
        <v>5</v>
      </c>
      <c r="D16" s="7" t="str">
        <f>"1102500112597"</f>
        <v>1102500112597</v>
      </c>
      <c r="E16" s="7" t="s">
        <v>38</v>
      </c>
      <c r="F16" s="12" t="s">
        <v>1325</v>
      </c>
      <c r="G16" s="12" t="s">
        <v>1326</v>
      </c>
      <c r="H16" s="12" t="s">
        <v>1327</v>
      </c>
      <c r="I16" s="12" t="s">
        <v>1328</v>
      </c>
      <c r="J16" s="3" t="s">
        <v>8</v>
      </c>
      <c r="K16" s="5">
        <v>6</v>
      </c>
      <c r="L16" s="3" t="s">
        <v>86</v>
      </c>
      <c r="M16" s="23" t="s">
        <v>25</v>
      </c>
      <c r="N16" s="57" t="str">
        <f>"0830454455"</f>
        <v>0830454455</v>
      </c>
    </row>
    <row r="17" spans="1:14" x14ac:dyDescent="0.55000000000000004">
      <c r="A17" s="3">
        <v>11</v>
      </c>
      <c r="B17" s="19">
        <v>11</v>
      </c>
      <c r="C17" s="3" t="s">
        <v>5</v>
      </c>
      <c r="D17" s="7" t="str">
        <f>"5120601044959"</f>
        <v>5120601044959</v>
      </c>
      <c r="E17" s="7" t="s">
        <v>37</v>
      </c>
      <c r="F17" s="12" t="s">
        <v>1329</v>
      </c>
      <c r="G17" s="12" t="s">
        <v>912</v>
      </c>
      <c r="H17" s="12" t="s">
        <v>1330</v>
      </c>
      <c r="I17" s="12" t="s">
        <v>914</v>
      </c>
      <c r="J17" s="3" t="s">
        <v>16</v>
      </c>
      <c r="K17" s="5">
        <v>6</v>
      </c>
      <c r="L17" s="3" t="s">
        <v>86</v>
      </c>
      <c r="M17" s="23" t="s">
        <v>25</v>
      </c>
      <c r="N17" s="57" t="str">
        <f>"0807913579"</f>
        <v>0807913579</v>
      </c>
    </row>
    <row r="18" spans="1:14" x14ac:dyDescent="0.55000000000000004">
      <c r="A18" s="3">
        <v>12</v>
      </c>
      <c r="B18" s="19">
        <v>12</v>
      </c>
      <c r="C18" s="3" t="s">
        <v>5</v>
      </c>
      <c r="D18" s="7" t="str">
        <f>"1102004502930"</f>
        <v>1102004502930</v>
      </c>
      <c r="E18" s="7" t="s">
        <v>38</v>
      </c>
      <c r="F18" s="12" t="s">
        <v>1331</v>
      </c>
      <c r="G18" s="12" t="s">
        <v>1332</v>
      </c>
      <c r="H18" s="12" t="s">
        <v>1333</v>
      </c>
      <c r="I18" s="12" t="s">
        <v>1334</v>
      </c>
      <c r="J18" s="3" t="s">
        <v>8</v>
      </c>
      <c r="K18" s="5">
        <v>6</v>
      </c>
      <c r="L18" s="3" t="s">
        <v>86</v>
      </c>
      <c r="M18" s="23" t="s">
        <v>25</v>
      </c>
      <c r="N18" s="57" t="str">
        <f>"0932546056"</f>
        <v>0932546056</v>
      </c>
    </row>
    <row r="19" spans="1:14" x14ac:dyDescent="0.55000000000000004">
      <c r="A19" s="3">
        <v>13</v>
      </c>
      <c r="B19" s="19">
        <v>13</v>
      </c>
      <c r="C19" s="3" t="s">
        <v>5</v>
      </c>
      <c r="D19" s="7" t="str">
        <f>"1102200393773"</f>
        <v>1102200393773</v>
      </c>
      <c r="E19" s="7" t="s">
        <v>37</v>
      </c>
      <c r="F19" s="12" t="s">
        <v>232</v>
      </c>
      <c r="G19" s="12" t="s">
        <v>552</v>
      </c>
      <c r="H19" s="12" t="s">
        <v>1335</v>
      </c>
      <c r="I19" s="12" t="s">
        <v>554</v>
      </c>
      <c r="J19" s="3" t="s">
        <v>16</v>
      </c>
      <c r="K19" s="5">
        <v>6</v>
      </c>
      <c r="L19" s="3" t="s">
        <v>86</v>
      </c>
      <c r="M19" s="23" t="s">
        <v>25</v>
      </c>
      <c r="N19" s="57" t="str">
        <f>"0819081017"</f>
        <v>0819081017</v>
      </c>
    </row>
    <row r="20" spans="1:14" x14ac:dyDescent="0.55000000000000004">
      <c r="A20" s="3">
        <v>14</v>
      </c>
      <c r="B20" s="19">
        <v>14</v>
      </c>
      <c r="C20" s="3" t="s">
        <v>5</v>
      </c>
      <c r="D20" s="7" t="str">
        <f>"1104000360148"</f>
        <v>1104000360148</v>
      </c>
      <c r="E20" s="7" t="s">
        <v>37</v>
      </c>
      <c r="F20" s="12" t="s">
        <v>1336</v>
      </c>
      <c r="G20" s="12" t="s">
        <v>1337</v>
      </c>
      <c r="H20" s="12" t="s">
        <v>1338</v>
      </c>
      <c r="I20" s="12" t="s">
        <v>1339</v>
      </c>
      <c r="J20" s="3" t="s">
        <v>16</v>
      </c>
      <c r="K20" s="5">
        <v>6</v>
      </c>
      <c r="L20" s="3" t="s">
        <v>86</v>
      </c>
      <c r="M20" s="23" t="s">
        <v>25</v>
      </c>
      <c r="N20" s="57" t="str">
        <f>"0855596677"</f>
        <v>0855596677</v>
      </c>
    </row>
    <row r="21" spans="1:14" x14ac:dyDescent="0.55000000000000004">
      <c r="A21" s="3">
        <v>15</v>
      </c>
      <c r="B21" s="19">
        <v>15</v>
      </c>
      <c r="C21" s="3" t="s">
        <v>5</v>
      </c>
      <c r="D21" s="58" t="str">
        <f>"1102170202533"</f>
        <v>1102170202533</v>
      </c>
      <c r="E21" s="58" t="s">
        <v>37</v>
      </c>
      <c r="F21" s="12" t="s">
        <v>1340</v>
      </c>
      <c r="G21" s="12" t="s">
        <v>461</v>
      </c>
      <c r="H21" s="12" t="s">
        <v>1341</v>
      </c>
      <c r="I21" s="12" t="s">
        <v>1342</v>
      </c>
      <c r="J21" s="3" t="s">
        <v>16</v>
      </c>
      <c r="K21" s="5">
        <v>6</v>
      </c>
      <c r="L21" s="3" t="s">
        <v>86</v>
      </c>
      <c r="M21" s="23" t="s">
        <v>25</v>
      </c>
      <c r="N21" s="57" t="str">
        <f>"0891522933"</f>
        <v>0891522933</v>
      </c>
    </row>
    <row r="22" spans="1:14" x14ac:dyDescent="0.55000000000000004">
      <c r="A22" s="3">
        <v>16</v>
      </c>
      <c r="B22" s="19">
        <v>16</v>
      </c>
      <c r="C22" s="3" t="s">
        <v>5</v>
      </c>
      <c r="D22" s="58" t="str">
        <f>"1100401689091"</f>
        <v>1100401689091</v>
      </c>
      <c r="E22" s="58" t="s">
        <v>38</v>
      </c>
      <c r="F22" s="12" t="s">
        <v>1343</v>
      </c>
      <c r="G22" s="12" t="s">
        <v>1344</v>
      </c>
      <c r="H22" s="12" t="s">
        <v>1345</v>
      </c>
      <c r="I22" s="12" t="s">
        <v>1346</v>
      </c>
      <c r="J22" s="3" t="s">
        <v>8</v>
      </c>
      <c r="K22" s="5">
        <v>6</v>
      </c>
      <c r="L22" s="3" t="s">
        <v>86</v>
      </c>
      <c r="M22" s="23" t="s">
        <v>25</v>
      </c>
      <c r="N22" s="57" t="str">
        <f>"0614422941"</f>
        <v>0614422941</v>
      </c>
    </row>
    <row r="23" spans="1:14" x14ac:dyDescent="0.55000000000000004">
      <c r="A23" s="3">
        <v>17</v>
      </c>
      <c r="B23" s="19">
        <v>17</v>
      </c>
      <c r="C23" s="3" t="s">
        <v>5</v>
      </c>
      <c r="D23" s="58" t="str">
        <f>"1102200387862"</f>
        <v>1102200387862</v>
      </c>
      <c r="E23" s="58" t="s">
        <v>38</v>
      </c>
      <c r="F23" s="12" t="s">
        <v>1347</v>
      </c>
      <c r="G23" s="12" t="s">
        <v>1348</v>
      </c>
      <c r="H23" s="12" t="s">
        <v>1349</v>
      </c>
      <c r="I23" s="12" t="s">
        <v>1350</v>
      </c>
      <c r="J23" s="3" t="s">
        <v>8</v>
      </c>
      <c r="K23" s="5">
        <v>6</v>
      </c>
      <c r="L23" s="3" t="s">
        <v>86</v>
      </c>
      <c r="M23" s="23" t="s">
        <v>25</v>
      </c>
      <c r="N23" s="57" t="str">
        <f>"0891035041"</f>
        <v>0891035041</v>
      </c>
    </row>
    <row r="24" spans="1:14" x14ac:dyDescent="0.55000000000000004">
      <c r="A24" s="3">
        <v>18</v>
      </c>
      <c r="B24" s="19">
        <v>18</v>
      </c>
      <c r="C24" s="3" t="s">
        <v>5</v>
      </c>
      <c r="D24" s="58" t="str">
        <f>"1102200387871"</f>
        <v>1102200387871</v>
      </c>
      <c r="E24" s="58" t="s">
        <v>37</v>
      </c>
      <c r="F24" s="12" t="s">
        <v>1351</v>
      </c>
      <c r="G24" s="12" t="s">
        <v>1348</v>
      </c>
      <c r="H24" s="12" t="s">
        <v>1352</v>
      </c>
      <c r="I24" s="12" t="s">
        <v>1350</v>
      </c>
      <c r="J24" s="3" t="s">
        <v>16</v>
      </c>
      <c r="K24" s="5">
        <v>6</v>
      </c>
      <c r="L24" s="3" t="s">
        <v>86</v>
      </c>
      <c r="M24" s="23" t="s">
        <v>25</v>
      </c>
      <c r="N24" s="57" t="str">
        <f>"0891035041"</f>
        <v>0891035041</v>
      </c>
    </row>
    <row r="25" spans="1:14" x14ac:dyDescent="0.55000000000000004">
      <c r="A25" s="3">
        <v>19</v>
      </c>
      <c r="B25" s="19">
        <v>19</v>
      </c>
      <c r="C25" s="3" t="s">
        <v>5</v>
      </c>
      <c r="D25" s="58" t="str">
        <f>"1100401664951"</f>
        <v>1100401664951</v>
      </c>
      <c r="E25" s="58" t="s">
        <v>38</v>
      </c>
      <c r="F25" s="12" t="s">
        <v>1353</v>
      </c>
      <c r="G25" s="12" t="s">
        <v>1354</v>
      </c>
      <c r="H25" s="12" t="s">
        <v>1355</v>
      </c>
      <c r="I25" s="12" t="s">
        <v>1356</v>
      </c>
      <c r="J25" s="3" t="s">
        <v>8</v>
      </c>
      <c r="K25" s="5">
        <v>6</v>
      </c>
      <c r="L25" s="3" t="s">
        <v>86</v>
      </c>
      <c r="M25" s="23" t="s">
        <v>25</v>
      </c>
      <c r="N25" s="57" t="str">
        <f>"0818343313"</f>
        <v>0818343313</v>
      </c>
    </row>
    <row r="26" spans="1:14" x14ac:dyDescent="0.55000000000000004">
      <c r="A26" s="3">
        <v>20</v>
      </c>
      <c r="B26" s="19">
        <v>20</v>
      </c>
      <c r="C26" s="3" t="s">
        <v>50</v>
      </c>
      <c r="D26" s="58" t="str">
        <f>"1102200371176"</f>
        <v>1102200371176</v>
      </c>
      <c r="E26" s="58" t="s">
        <v>37</v>
      </c>
      <c r="F26" s="12" t="s">
        <v>1357</v>
      </c>
      <c r="G26" s="12" t="s">
        <v>1358</v>
      </c>
      <c r="H26" s="12" t="s">
        <v>1359</v>
      </c>
      <c r="I26" s="12" t="s">
        <v>1360</v>
      </c>
      <c r="J26" s="3" t="s">
        <v>16</v>
      </c>
      <c r="K26" s="5">
        <v>6</v>
      </c>
      <c r="L26" s="3" t="s">
        <v>86</v>
      </c>
      <c r="M26" s="23" t="s">
        <v>25</v>
      </c>
      <c r="N26" s="57" t="str">
        <f>"0835397492"</f>
        <v>0835397492</v>
      </c>
    </row>
    <row r="27" spans="1:14" x14ac:dyDescent="0.55000000000000004">
      <c r="A27" s="3">
        <v>21</v>
      </c>
      <c r="B27" s="19">
        <v>21</v>
      </c>
      <c r="C27" s="3" t="s">
        <v>5</v>
      </c>
      <c r="D27" s="58" t="str">
        <f>"1104800031106"</f>
        <v>1104800031106</v>
      </c>
      <c r="E27" s="58" t="s">
        <v>38</v>
      </c>
      <c r="F27" s="12" t="s">
        <v>1361</v>
      </c>
      <c r="G27" s="12" t="s">
        <v>1362</v>
      </c>
      <c r="H27" s="12" t="s">
        <v>1363</v>
      </c>
      <c r="I27" s="12" t="s">
        <v>1364</v>
      </c>
      <c r="J27" s="3" t="s">
        <v>8</v>
      </c>
      <c r="K27" s="5">
        <v>6</v>
      </c>
      <c r="L27" s="3" t="s">
        <v>86</v>
      </c>
      <c r="M27" s="23" t="s">
        <v>25</v>
      </c>
      <c r="N27" s="57" t="str">
        <f>"0813845027"</f>
        <v>0813845027</v>
      </c>
    </row>
    <row r="28" spans="1:14" x14ac:dyDescent="0.55000000000000004">
      <c r="A28" s="3">
        <v>22</v>
      </c>
      <c r="B28" s="19">
        <v>22</v>
      </c>
      <c r="C28" s="3" t="s">
        <v>5</v>
      </c>
      <c r="D28" s="58" t="str">
        <f>"1100401667267"</f>
        <v>1100401667267</v>
      </c>
      <c r="E28" s="58" t="s">
        <v>38</v>
      </c>
      <c r="F28" s="12" t="s">
        <v>1365</v>
      </c>
      <c r="G28" s="12" t="s">
        <v>1366</v>
      </c>
      <c r="H28" s="12" t="s">
        <v>316</v>
      </c>
      <c r="I28" s="12" t="s">
        <v>1367</v>
      </c>
      <c r="J28" s="3" t="s">
        <v>8</v>
      </c>
      <c r="K28" s="5">
        <v>6</v>
      </c>
      <c r="L28" s="3" t="s">
        <v>86</v>
      </c>
      <c r="M28" s="23" t="s">
        <v>25</v>
      </c>
      <c r="N28" s="57" t="str">
        <f>"0894980970"</f>
        <v>0894980970</v>
      </c>
    </row>
    <row r="29" spans="1:14" x14ac:dyDescent="0.55000000000000004">
      <c r="A29" s="3">
        <v>23</v>
      </c>
      <c r="B29" s="19">
        <v>23</v>
      </c>
      <c r="C29" s="3" t="s">
        <v>5</v>
      </c>
      <c r="D29" s="58" t="str">
        <f>"1102200370935"</f>
        <v>1102200370935</v>
      </c>
      <c r="E29" s="58" t="s">
        <v>37</v>
      </c>
      <c r="F29" s="12" t="s">
        <v>1368</v>
      </c>
      <c r="G29" s="12" t="s">
        <v>1369</v>
      </c>
      <c r="H29" s="12" t="s">
        <v>1370</v>
      </c>
      <c r="I29" s="12" t="s">
        <v>1371</v>
      </c>
      <c r="J29" s="3" t="s">
        <v>16</v>
      </c>
      <c r="K29" s="5">
        <v>6</v>
      </c>
      <c r="L29" s="3" t="s">
        <v>86</v>
      </c>
      <c r="M29" s="23" t="s">
        <v>25</v>
      </c>
      <c r="N29" s="57" t="str">
        <f>"0844345995"</f>
        <v>0844345995</v>
      </c>
    </row>
    <row r="30" spans="1:14" x14ac:dyDescent="0.55000000000000004">
      <c r="A30" s="3">
        <v>24</v>
      </c>
      <c r="B30" s="19">
        <v>24</v>
      </c>
      <c r="C30" s="3" t="s">
        <v>5</v>
      </c>
      <c r="D30" s="58" t="str">
        <f>"1103101271565"</f>
        <v>1103101271565</v>
      </c>
      <c r="E30" s="58" t="s">
        <v>38</v>
      </c>
      <c r="F30" s="12" t="s">
        <v>1372</v>
      </c>
      <c r="G30" s="12" t="s">
        <v>1373</v>
      </c>
      <c r="H30" s="12" t="s">
        <v>1374</v>
      </c>
      <c r="I30" s="12" t="s">
        <v>1375</v>
      </c>
      <c r="J30" s="3" t="s">
        <v>8</v>
      </c>
      <c r="K30" s="5">
        <v>6</v>
      </c>
      <c r="L30" s="3" t="s">
        <v>86</v>
      </c>
      <c r="M30" s="23" t="s">
        <v>25</v>
      </c>
      <c r="N30" s="57" t="str">
        <f>"0858118081"</f>
        <v>0858118081</v>
      </c>
    </row>
    <row r="31" spans="1:14" x14ac:dyDescent="0.55000000000000004">
      <c r="A31" s="3">
        <v>25</v>
      </c>
      <c r="B31" s="19">
        <v>25</v>
      </c>
      <c r="C31" s="3" t="s">
        <v>5</v>
      </c>
      <c r="D31" s="58" t="str">
        <f>"1102004498371"</f>
        <v>1102004498371</v>
      </c>
      <c r="E31" s="58" t="s">
        <v>38</v>
      </c>
      <c r="F31" s="12" t="s">
        <v>1376</v>
      </c>
      <c r="G31" s="12" t="s">
        <v>1377</v>
      </c>
      <c r="H31" s="12" t="s">
        <v>1378</v>
      </c>
      <c r="I31" s="12" t="s">
        <v>1379</v>
      </c>
      <c r="J31" s="3" t="s">
        <v>8</v>
      </c>
      <c r="K31" s="5">
        <v>6</v>
      </c>
      <c r="L31" s="3" t="s">
        <v>86</v>
      </c>
      <c r="M31" s="23" t="s">
        <v>25</v>
      </c>
      <c r="N31" s="57" t="str">
        <f>"0915659796"</f>
        <v>0915659796</v>
      </c>
    </row>
    <row r="32" spans="1:14" x14ac:dyDescent="0.55000000000000004">
      <c r="A32" s="3">
        <v>26</v>
      </c>
      <c r="B32" s="19">
        <v>26</v>
      </c>
      <c r="C32" s="3" t="s">
        <v>5</v>
      </c>
      <c r="D32" s="58" t="str">
        <f>"1103900380446"</f>
        <v>1103900380446</v>
      </c>
      <c r="E32" s="58" t="s">
        <v>38</v>
      </c>
      <c r="F32" s="12" t="s">
        <v>1380</v>
      </c>
      <c r="G32" s="12" t="s">
        <v>924</v>
      </c>
      <c r="H32" s="12" t="s">
        <v>1381</v>
      </c>
      <c r="I32" s="12" t="s">
        <v>926</v>
      </c>
      <c r="J32" s="3" t="s">
        <v>8</v>
      </c>
      <c r="K32" s="5">
        <v>6</v>
      </c>
      <c r="L32" s="3" t="s">
        <v>86</v>
      </c>
      <c r="M32" s="23" t="s">
        <v>25</v>
      </c>
      <c r="N32" s="57" t="str">
        <f>"0818480265"</f>
        <v>0818480265</v>
      </c>
    </row>
    <row r="33" spans="1:14" x14ac:dyDescent="0.55000000000000004">
      <c r="A33" s="3">
        <v>27</v>
      </c>
      <c r="B33" s="19">
        <v>27</v>
      </c>
      <c r="C33" s="3" t="s">
        <v>5</v>
      </c>
      <c r="D33" s="58" t="str">
        <f>"1102004552457"</f>
        <v>1102004552457</v>
      </c>
      <c r="E33" s="58" t="s">
        <v>37</v>
      </c>
      <c r="F33" s="12" t="s">
        <v>639</v>
      </c>
      <c r="G33" s="12" t="s">
        <v>1382</v>
      </c>
      <c r="H33" s="12" t="s">
        <v>1383</v>
      </c>
      <c r="I33" s="12" t="s">
        <v>1384</v>
      </c>
      <c r="J33" s="3" t="s">
        <v>16</v>
      </c>
      <c r="K33" s="5">
        <v>6</v>
      </c>
      <c r="L33" s="3" t="s">
        <v>86</v>
      </c>
      <c r="M33" s="23" t="s">
        <v>25</v>
      </c>
      <c r="N33" s="57" t="str">
        <f>"0823544511"</f>
        <v>0823544511</v>
      </c>
    </row>
    <row r="34" spans="1:14" x14ac:dyDescent="0.55000000000000004">
      <c r="A34" s="3">
        <v>28</v>
      </c>
      <c r="B34" s="19">
        <v>28</v>
      </c>
      <c r="C34" s="3" t="s">
        <v>5</v>
      </c>
      <c r="D34" s="58" t="str">
        <f>"1102200373624"</f>
        <v>1102200373624</v>
      </c>
      <c r="E34" s="58" t="s">
        <v>37</v>
      </c>
      <c r="F34" s="12" t="s">
        <v>1385</v>
      </c>
      <c r="G34" s="12" t="s">
        <v>319</v>
      </c>
      <c r="H34" s="12" t="s">
        <v>1386</v>
      </c>
      <c r="I34" s="12" t="s">
        <v>321</v>
      </c>
      <c r="J34" s="3" t="s">
        <v>16</v>
      </c>
      <c r="K34" s="5">
        <v>6</v>
      </c>
      <c r="L34" s="3" t="s">
        <v>86</v>
      </c>
      <c r="M34" s="23" t="s">
        <v>25</v>
      </c>
      <c r="N34" s="57" t="str">
        <f>"0818119921"</f>
        <v>0818119921</v>
      </c>
    </row>
    <row r="35" spans="1:14" x14ac:dyDescent="0.55000000000000004">
      <c r="A35" s="3">
        <v>29</v>
      </c>
      <c r="B35" s="19">
        <v>29</v>
      </c>
      <c r="C35" s="3" t="s">
        <v>5</v>
      </c>
      <c r="D35" s="58" t="str">
        <f>"1104000357635"</f>
        <v>1104000357635</v>
      </c>
      <c r="E35" s="58" t="s">
        <v>38</v>
      </c>
      <c r="F35" s="12" t="s">
        <v>1387</v>
      </c>
      <c r="G35" s="12" t="s">
        <v>1388</v>
      </c>
      <c r="H35" s="12" t="s">
        <v>1389</v>
      </c>
      <c r="I35" s="12" t="s">
        <v>1390</v>
      </c>
      <c r="J35" s="3" t="s">
        <v>8</v>
      </c>
      <c r="K35" s="5">
        <v>6</v>
      </c>
      <c r="L35" s="3" t="s">
        <v>86</v>
      </c>
      <c r="M35" s="23" t="s">
        <v>25</v>
      </c>
      <c r="N35" s="57" t="str">
        <f>"0847047444"</f>
        <v>0847047444</v>
      </c>
    </row>
    <row r="36" spans="1:14" x14ac:dyDescent="0.55000000000000004">
      <c r="A36" s="3">
        <v>30</v>
      </c>
      <c r="B36" s="19">
        <v>30</v>
      </c>
      <c r="C36" s="3" t="s">
        <v>5</v>
      </c>
      <c r="D36" s="58" t="str">
        <f>"1102200373136"</f>
        <v>1102200373136</v>
      </c>
      <c r="E36" s="58" t="s">
        <v>38</v>
      </c>
      <c r="F36" s="12" t="s">
        <v>1391</v>
      </c>
      <c r="G36" s="12" t="s">
        <v>1392</v>
      </c>
      <c r="H36" s="12" t="s">
        <v>1393</v>
      </c>
      <c r="I36" s="12" t="s">
        <v>1394</v>
      </c>
      <c r="J36" s="3" t="s">
        <v>8</v>
      </c>
      <c r="K36" s="5">
        <v>6</v>
      </c>
      <c r="L36" s="3" t="s">
        <v>86</v>
      </c>
      <c r="M36" s="23" t="s">
        <v>25</v>
      </c>
      <c r="N36" s="57" t="str">
        <f>"0893651694"</f>
        <v>0893651694</v>
      </c>
    </row>
    <row r="37" spans="1:14" x14ac:dyDescent="0.55000000000000004">
      <c r="A37" s="3">
        <v>31</v>
      </c>
      <c r="B37" s="19">
        <v>31</v>
      </c>
      <c r="C37" s="3" t="s">
        <v>5</v>
      </c>
      <c r="D37" s="58" t="str">
        <f>"1102500127068"</f>
        <v>1102500127068</v>
      </c>
      <c r="E37" s="58" t="s">
        <v>38</v>
      </c>
      <c r="F37" s="12" t="s">
        <v>1395</v>
      </c>
      <c r="G37" s="12" t="s">
        <v>767</v>
      </c>
      <c r="H37" s="12" t="s">
        <v>1396</v>
      </c>
      <c r="I37" s="12" t="s">
        <v>1397</v>
      </c>
      <c r="J37" s="3" t="s">
        <v>8</v>
      </c>
      <c r="K37" s="5">
        <v>6</v>
      </c>
      <c r="L37" s="3" t="s">
        <v>86</v>
      </c>
      <c r="M37" s="23" t="s">
        <v>25</v>
      </c>
      <c r="N37" s="57" t="str">
        <f>"0891111471"</f>
        <v>0891111471</v>
      </c>
    </row>
    <row r="38" spans="1:14" x14ac:dyDescent="0.55000000000000004">
      <c r="A38" s="3">
        <v>32</v>
      </c>
      <c r="B38" s="19">
        <v>32</v>
      </c>
      <c r="C38" s="3" t="s">
        <v>5</v>
      </c>
      <c r="D38" s="58" t="str">
        <f>"1102170195537"</f>
        <v>1102170195537</v>
      </c>
      <c r="E38" s="58" t="s">
        <v>37</v>
      </c>
      <c r="F38" s="12" t="s">
        <v>826</v>
      </c>
      <c r="G38" s="12" t="s">
        <v>339</v>
      </c>
      <c r="H38" s="12" t="s">
        <v>1398</v>
      </c>
      <c r="I38" s="12" t="s">
        <v>341</v>
      </c>
      <c r="J38" s="3" t="s">
        <v>16</v>
      </c>
      <c r="K38" s="5">
        <v>6</v>
      </c>
      <c r="L38" s="3" t="s">
        <v>86</v>
      </c>
      <c r="M38" s="23" t="s">
        <v>25</v>
      </c>
      <c r="N38" s="57" t="str">
        <f>"0811457461"</f>
        <v>0811457461</v>
      </c>
    </row>
    <row r="39" spans="1:14" x14ac:dyDescent="0.55000000000000004">
      <c r="A39" s="3">
        <v>33</v>
      </c>
      <c r="B39" s="19">
        <v>33</v>
      </c>
      <c r="C39" s="3" t="s">
        <v>5</v>
      </c>
      <c r="D39" s="58" t="str">
        <f>"1103704982609"</f>
        <v>1103704982609</v>
      </c>
      <c r="E39" s="58" t="s">
        <v>38</v>
      </c>
      <c r="F39" s="12" t="s">
        <v>1163</v>
      </c>
      <c r="G39" s="12" t="s">
        <v>1399</v>
      </c>
      <c r="H39" s="12" t="s">
        <v>1165</v>
      </c>
      <c r="I39" s="12" t="s">
        <v>1400</v>
      </c>
      <c r="J39" s="3" t="s">
        <v>8</v>
      </c>
      <c r="K39" s="5">
        <v>6</v>
      </c>
      <c r="L39" s="3" t="s">
        <v>86</v>
      </c>
      <c r="M39" s="23" t="s">
        <v>25</v>
      </c>
      <c r="N39" s="57" t="str">
        <f>"0867118786"</f>
        <v>0867118786</v>
      </c>
    </row>
    <row r="40" spans="1:14" x14ac:dyDescent="0.55000000000000004">
      <c r="A40" s="3">
        <v>34</v>
      </c>
      <c r="B40" s="19">
        <v>34</v>
      </c>
      <c r="C40" s="3" t="s">
        <v>5</v>
      </c>
      <c r="D40" s="58" t="str">
        <f>"1102170191752"</f>
        <v>1102170191752</v>
      </c>
      <c r="E40" s="58" t="s">
        <v>38</v>
      </c>
      <c r="F40" s="12" t="s">
        <v>1401</v>
      </c>
      <c r="G40" s="12" t="s">
        <v>1402</v>
      </c>
      <c r="H40" s="12" t="s">
        <v>1403</v>
      </c>
      <c r="I40" s="12" t="s">
        <v>1404</v>
      </c>
      <c r="J40" s="3" t="s">
        <v>8</v>
      </c>
      <c r="K40" s="5">
        <v>6</v>
      </c>
      <c r="L40" s="3" t="s">
        <v>86</v>
      </c>
      <c r="M40" s="23" t="s">
        <v>25</v>
      </c>
      <c r="N40" s="57" t="str">
        <f>"0842954226"</f>
        <v>0842954226</v>
      </c>
    </row>
    <row r="41" spans="1:14" x14ac:dyDescent="0.55000000000000004">
      <c r="A41" s="3">
        <v>35</v>
      </c>
      <c r="B41" s="19">
        <v>35</v>
      </c>
      <c r="C41" s="3" t="s">
        <v>5</v>
      </c>
      <c r="D41" s="58" t="str">
        <f>"1809902852000"</f>
        <v>1809902852000</v>
      </c>
      <c r="E41" s="58" t="s">
        <v>37</v>
      </c>
      <c r="F41" s="12" t="s">
        <v>1405</v>
      </c>
      <c r="G41" s="12" t="s">
        <v>1406</v>
      </c>
      <c r="H41" s="12" t="s">
        <v>1407</v>
      </c>
      <c r="I41" s="12" t="s">
        <v>1408</v>
      </c>
      <c r="J41" s="3" t="s">
        <v>16</v>
      </c>
      <c r="K41" s="5">
        <v>6</v>
      </c>
      <c r="L41" s="3" t="s">
        <v>86</v>
      </c>
      <c r="M41" s="23" t="s">
        <v>25</v>
      </c>
      <c r="N41" s="57" t="str">
        <f>"0909195985"</f>
        <v>0909195985</v>
      </c>
    </row>
    <row r="42" spans="1:14" x14ac:dyDescent="0.55000000000000004">
      <c r="A42" s="3">
        <v>36</v>
      </c>
      <c r="B42" s="19">
        <v>36</v>
      </c>
      <c r="C42" s="3" t="s">
        <v>5</v>
      </c>
      <c r="D42" s="58" t="str">
        <f>"1102500118476"</f>
        <v>1102500118476</v>
      </c>
      <c r="E42" s="58" t="s">
        <v>37</v>
      </c>
      <c r="F42" s="12" t="s">
        <v>746</v>
      </c>
      <c r="G42" s="12" t="s">
        <v>1409</v>
      </c>
      <c r="H42" s="12" t="s">
        <v>1410</v>
      </c>
      <c r="I42" s="12" t="s">
        <v>1411</v>
      </c>
      <c r="J42" s="3" t="s">
        <v>16</v>
      </c>
      <c r="K42" s="5">
        <v>6</v>
      </c>
      <c r="L42" s="3" t="s">
        <v>86</v>
      </c>
      <c r="M42" s="23" t="s">
        <v>25</v>
      </c>
      <c r="N42" s="57" t="str">
        <f>"0984956699"</f>
        <v>0984956699</v>
      </c>
    </row>
    <row r="43" spans="1:14" x14ac:dyDescent="0.55000000000000004">
      <c r="A43" s="3">
        <v>37</v>
      </c>
      <c r="B43" s="19">
        <v>37</v>
      </c>
      <c r="C43" s="3" t="s">
        <v>5</v>
      </c>
      <c r="D43" s="58" t="str">
        <f>"1103000284106"</f>
        <v>1103000284106</v>
      </c>
      <c r="E43" s="58" t="s">
        <v>37</v>
      </c>
      <c r="F43" s="12" t="s">
        <v>1412</v>
      </c>
      <c r="G43" s="12" t="s">
        <v>1413</v>
      </c>
      <c r="H43" s="12" t="s">
        <v>1414</v>
      </c>
      <c r="I43" s="12" t="s">
        <v>1415</v>
      </c>
      <c r="J43" s="3" t="s">
        <v>16</v>
      </c>
      <c r="K43" s="5">
        <v>6</v>
      </c>
      <c r="L43" s="3" t="s">
        <v>86</v>
      </c>
      <c r="M43" s="23" t="s">
        <v>25</v>
      </c>
      <c r="N43" s="57" t="str">
        <f>"0865415660"</f>
        <v>0865415660</v>
      </c>
    </row>
    <row r="44" spans="1:14" x14ac:dyDescent="0.55000000000000004">
      <c r="A44" s="3">
        <v>38</v>
      </c>
      <c r="B44" s="19">
        <v>38</v>
      </c>
      <c r="C44" s="3" t="s">
        <v>5</v>
      </c>
      <c r="D44" s="58" t="str">
        <f>"1102200392696"</f>
        <v>1102200392696</v>
      </c>
      <c r="E44" s="58" t="s">
        <v>37</v>
      </c>
      <c r="F44" s="12" t="s">
        <v>1416</v>
      </c>
      <c r="G44" s="12" t="s">
        <v>1417</v>
      </c>
      <c r="H44" s="12" t="s">
        <v>1418</v>
      </c>
      <c r="I44" s="12" t="s">
        <v>1419</v>
      </c>
      <c r="J44" s="3" t="s">
        <v>16</v>
      </c>
      <c r="K44" s="5">
        <v>6</v>
      </c>
      <c r="L44" s="3" t="s">
        <v>86</v>
      </c>
      <c r="M44" s="23" t="s">
        <v>25</v>
      </c>
      <c r="N44" s="57" t="str">
        <f>"0903692979"</f>
        <v>0903692979</v>
      </c>
    </row>
    <row r="45" spans="1:14" x14ac:dyDescent="0.55000000000000004">
      <c r="A45" s="3">
        <v>39</v>
      </c>
      <c r="B45" s="19">
        <v>39</v>
      </c>
      <c r="C45" s="3" t="s">
        <v>5</v>
      </c>
      <c r="D45" s="58" t="str">
        <f>"1103704943549"</f>
        <v>1103704943549</v>
      </c>
      <c r="E45" s="58" t="s">
        <v>38</v>
      </c>
      <c r="F45" s="12" t="s">
        <v>567</v>
      </c>
      <c r="G45" s="12" t="s">
        <v>1420</v>
      </c>
      <c r="H45" s="12" t="s">
        <v>1421</v>
      </c>
      <c r="I45" s="12" t="s">
        <v>1422</v>
      </c>
      <c r="J45" s="3" t="s">
        <v>8</v>
      </c>
      <c r="K45" s="5">
        <v>6</v>
      </c>
      <c r="L45" s="3" t="s">
        <v>86</v>
      </c>
      <c r="M45" s="23" t="s">
        <v>25</v>
      </c>
      <c r="N45" s="57" t="str">
        <f>"0891619760"</f>
        <v>0891619760</v>
      </c>
    </row>
    <row r="46" spans="1:14" x14ac:dyDescent="0.55000000000000004">
      <c r="A46" s="3">
        <v>40</v>
      </c>
      <c r="B46" s="19">
        <v>40</v>
      </c>
      <c r="C46" s="3" t="s">
        <v>5</v>
      </c>
      <c r="D46" s="58" t="str">
        <f>"1103705009131"</f>
        <v>1103705009131</v>
      </c>
      <c r="E46" s="58" t="s">
        <v>37</v>
      </c>
      <c r="F46" s="12" t="s">
        <v>1423</v>
      </c>
      <c r="G46" s="12" t="s">
        <v>1424</v>
      </c>
      <c r="H46" s="12" t="s">
        <v>1425</v>
      </c>
      <c r="I46" s="12" t="s">
        <v>1426</v>
      </c>
      <c r="J46" s="3" t="s">
        <v>16</v>
      </c>
      <c r="K46" s="5">
        <v>6</v>
      </c>
      <c r="L46" s="3" t="s">
        <v>86</v>
      </c>
      <c r="M46" s="23" t="s">
        <v>25</v>
      </c>
      <c r="N46" s="57" t="str">
        <f>"0949416594"</f>
        <v>0949416594</v>
      </c>
    </row>
    <row r="47" spans="1:14" x14ac:dyDescent="0.55000000000000004">
      <c r="A47" s="3">
        <v>41</v>
      </c>
      <c r="B47" s="19">
        <v>41</v>
      </c>
      <c r="C47" s="3" t="s">
        <v>5</v>
      </c>
      <c r="D47" s="58" t="str">
        <f>"1102004529030"</f>
        <v>1102004529030</v>
      </c>
      <c r="E47" s="58" t="s">
        <v>38</v>
      </c>
      <c r="F47" s="12" t="s">
        <v>1427</v>
      </c>
      <c r="G47" s="12" t="s">
        <v>1428</v>
      </c>
      <c r="H47" s="12" t="s">
        <v>1429</v>
      </c>
      <c r="I47" s="12" t="s">
        <v>1430</v>
      </c>
      <c r="J47" s="3" t="s">
        <v>8</v>
      </c>
      <c r="K47" s="5">
        <v>6</v>
      </c>
      <c r="L47" s="3" t="s">
        <v>86</v>
      </c>
      <c r="M47" s="23" t="s">
        <v>25</v>
      </c>
      <c r="N47" s="57" t="str">
        <f>"0989834598"</f>
        <v>0989834598</v>
      </c>
    </row>
    <row r="48" spans="1:14" x14ac:dyDescent="0.55000000000000004">
      <c r="A48" s="3">
        <v>42</v>
      </c>
      <c r="B48" s="19">
        <v>42</v>
      </c>
      <c r="C48" s="3" t="s">
        <v>8</v>
      </c>
      <c r="D48" s="58" t="str">
        <f>"6104000004458"</f>
        <v>6104000004458</v>
      </c>
      <c r="E48" s="58" t="s">
        <v>38</v>
      </c>
      <c r="F48" s="12" t="s">
        <v>1431</v>
      </c>
      <c r="G48" s="12" t="s">
        <v>636</v>
      </c>
      <c r="H48" s="12" t="s">
        <v>1432</v>
      </c>
      <c r="I48" s="12" t="s">
        <v>638</v>
      </c>
      <c r="J48" s="3" t="s">
        <v>8</v>
      </c>
      <c r="K48" s="5">
        <v>6</v>
      </c>
      <c r="L48" s="3" t="s">
        <v>86</v>
      </c>
      <c r="M48" s="23" t="s">
        <v>25</v>
      </c>
      <c r="N48" s="57" t="str">
        <f>"0970656766"</f>
        <v>0970656766</v>
      </c>
    </row>
    <row r="49" spans="1:14" x14ac:dyDescent="0.55000000000000004">
      <c r="A49" s="3">
        <v>43</v>
      </c>
      <c r="B49" s="19">
        <v>43</v>
      </c>
      <c r="C49" s="3" t="s">
        <v>5</v>
      </c>
      <c r="D49" s="58" t="str">
        <f>"1104800030860"</f>
        <v>1104800030860</v>
      </c>
      <c r="E49" s="58" t="s">
        <v>37</v>
      </c>
      <c r="F49" s="12" t="s">
        <v>99</v>
      </c>
      <c r="G49" s="12" t="s">
        <v>1433</v>
      </c>
      <c r="H49" s="12" t="s">
        <v>101</v>
      </c>
      <c r="I49" s="12" t="s">
        <v>1434</v>
      </c>
      <c r="J49" s="3" t="s">
        <v>16</v>
      </c>
      <c r="K49" s="5">
        <v>6</v>
      </c>
      <c r="L49" s="3" t="s">
        <v>86</v>
      </c>
      <c r="M49" s="23" t="s">
        <v>25</v>
      </c>
      <c r="N49" s="57" t="str">
        <f>"0818132106"</f>
        <v>0818132106</v>
      </c>
    </row>
    <row r="50" spans="1:14" x14ac:dyDescent="0.55000000000000004">
      <c r="A50" s="3">
        <v>44</v>
      </c>
      <c r="B50" s="19">
        <v>44</v>
      </c>
      <c r="C50" s="3" t="s">
        <v>5</v>
      </c>
      <c r="D50" s="58" t="str">
        <f>"1200901716509"</f>
        <v>1200901716509</v>
      </c>
      <c r="E50" s="58" t="s">
        <v>38</v>
      </c>
      <c r="F50" s="12" t="s">
        <v>1435</v>
      </c>
      <c r="G50" s="12" t="s">
        <v>1436</v>
      </c>
      <c r="H50" s="12" t="s">
        <v>1437</v>
      </c>
      <c r="I50" s="12" t="s">
        <v>1438</v>
      </c>
      <c r="J50" s="3" t="s">
        <v>8</v>
      </c>
      <c r="K50" s="5">
        <v>6</v>
      </c>
      <c r="L50" s="3" t="s">
        <v>86</v>
      </c>
      <c r="M50" s="23" t="s">
        <v>25</v>
      </c>
      <c r="N50" s="57" t="str">
        <f>"0861055172"</f>
        <v>0861055172</v>
      </c>
    </row>
    <row r="51" spans="1:14" x14ac:dyDescent="0.55000000000000004">
      <c r="A51" s="3">
        <v>45</v>
      </c>
      <c r="B51" s="19">
        <v>45</v>
      </c>
      <c r="C51" s="3" t="s">
        <v>5</v>
      </c>
      <c r="D51" s="58" t="str">
        <f>"1104000346528"</f>
        <v>1104000346528</v>
      </c>
      <c r="E51" s="58" t="s">
        <v>38</v>
      </c>
      <c r="F51" s="12" t="s">
        <v>1439</v>
      </c>
      <c r="G51" s="12" t="s">
        <v>1440</v>
      </c>
      <c r="H51" s="12" t="s">
        <v>1441</v>
      </c>
      <c r="I51" s="12" t="s">
        <v>1442</v>
      </c>
      <c r="J51" s="3" t="s">
        <v>8</v>
      </c>
      <c r="K51" s="5">
        <v>6</v>
      </c>
      <c r="L51" s="3" t="s">
        <v>86</v>
      </c>
      <c r="M51" s="23" t="s">
        <v>25</v>
      </c>
      <c r="N51" s="57" t="str">
        <f>"0824167399"</f>
        <v>0824167399</v>
      </c>
    </row>
    <row r="52" spans="1:14" x14ac:dyDescent="0.55000000000000004">
      <c r="A52" s="3">
        <v>46</v>
      </c>
      <c r="B52" s="19">
        <v>46</v>
      </c>
      <c r="C52" s="3" t="s">
        <v>5</v>
      </c>
      <c r="D52" s="58" t="str">
        <f>"1102900256906"</f>
        <v>1102900256906</v>
      </c>
      <c r="E52" s="58" t="s">
        <v>37</v>
      </c>
      <c r="F52" s="12" t="s">
        <v>1443</v>
      </c>
      <c r="G52" s="12" t="s">
        <v>1444</v>
      </c>
      <c r="H52" s="12" t="s">
        <v>1445</v>
      </c>
      <c r="I52" s="12" t="s">
        <v>1446</v>
      </c>
      <c r="J52" s="3" t="s">
        <v>16</v>
      </c>
      <c r="K52" s="5">
        <v>6</v>
      </c>
      <c r="L52" s="3" t="s">
        <v>86</v>
      </c>
      <c r="M52" s="23" t="s">
        <v>25</v>
      </c>
      <c r="N52" s="57" t="str">
        <f>"0816999261"</f>
        <v>0816999261</v>
      </c>
    </row>
    <row r="53" spans="1:14" x14ac:dyDescent="0.55000000000000004">
      <c r="A53" s="3">
        <v>47</v>
      </c>
      <c r="B53" s="19">
        <v>47</v>
      </c>
      <c r="C53" s="3" t="s">
        <v>5</v>
      </c>
      <c r="D53" s="58" t="str">
        <f>"1102200382364"</f>
        <v>1102200382364</v>
      </c>
      <c r="E53" s="58" t="s">
        <v>38</v>
      </c>
      <c r="F53" s="12" t="s">
        <v>1447</v>
      </c>
      <c r="G53" s="12" t="s">
        <v>1448</v>
      </c>
      <c r="H53" s="12" t="s">
        <v>1449</v>
      </c>
      <c r="I53" s="12" t="s">
        <v>1450</v>
      </c>
      <c r="J53" s="3" t="s">
        <v>8</v>
      </c>
      <c r="K53" s="5">
        <v>6</v>
      </c>
      <c r="L53" s="3" t="s">
        <v>86</v>
      </c>
      <c r="M53" s="23" t="s">
        <v>25</v>
      </c>
      <c r="N53" s="57" t="str">
        <f>"0907889929"</f>
        <v>0907889929</v>
      </c>
    </row>
    <row r="54" spans="1:14" x14ac:dyDescent="0.55000000000000004">
      <c r="A54" s="3">
        <v>48</v>
      </c>
      <c r="B54" s="19">
        <v>48</v>
      </c>
      <c r="C54" s="3" t="s">
        <v>5</v>
      </c>
      <c r="D54" s="58" t="str">
        <f>"1740101135744"</f>
        <v>1740101135744</v>
      </c>
      <c r="E54" s="58" t="s">
        <v>38</v>
      </c>
      <c r="F54" s="12" t="s">
        <v>567</v>
      </c>
      <c r="G54" s="12" t="s">
        <v>433</v>
      </c>
      <c r="H54" s="12" t="s">
        <v>1107</v>
      </c>
      <c r="I54" s="12" t="s">
        <v>435</v>
      </c>
      <c r="J54" s="3" t="s">
        <v>8</v>
      </c>
      <c r="K54" s="5">
        <v>6</v>
      </c>
      <c r="L54" s="3" t="s">
        <v>86</v>
      </c>
      <c r="M54" s="23" t="s">
        <v>25</v>
      </c>
      <c r="N54" s="57" t="str">
        <f>"0880450399"</f>
        <v>0880450399</v>
      </c>
    </row>
    <row r="55" spans="1:14" x14ac:dyDescent="0.55000000000000004">
      <c r="A55" s="3">
        <v>49</v>
      </c>
      <c r="B55" s="19">
        <v>49</v>
      </c>
      <c r="C55" s="3" t="s">
        <v>5</v>
      </c>
      <c r="D55" s="58" t="str">
        <f>"1102004513796"</f>
        <v>1102004513796</v>
      </c>
      <c r="E55" s="58" t="s">
        <v>38</v>
      </c>
      <c r="F55" s="12" t="s">
        <v>1451</v>
      </c>
      <c r="G55" s="12" t="s">
        <v>1452</v>
      </c>
      <c r="H55" s="12" t="s">
        <v>1453</v>
      </c>
      <c r="I55" s="12" t="s">
        <v>1454</v>
      </c>
      <c r="J55" s="3" t="s">
        <v>8</v>
      </c>
      <c r="K55" s="5">
        <v>6</v>
      </c>
      <c r="L55" s="3" t="s">
        <v>86</v>
      </c>
      <c r="M55" s="23" t="s">
        <v>25</v>
      </c>
      <c r="N55" s="57" t="str">
        <f>"0963989142"</f>
        <v>0963989142</v>
      </c>
    </row>
    <row r="56" spans="1:14" x14ac:dyDescent="0.55000000000000004">
      <c r="A56" s="3">
        <v>50</v>
      </c>
      <c r="B56" s="19">
        <v>50</v>
      </c>
      <c r="C56" s="3" t="s">
        <v>5</v>
      </c>
      <c r="D56" s="58" t="str">
        <f>"1102004514385"</f>
        <v>1102004514385</v>
      </c>
      <c r="E56" s="58" t="s">
        <v>38</v>
      </c>
      <c r="F56" s="12" t="s">
        <v>1451</v>
      </c>
      <c r="G56" s="12" t="s">
        <v>1455</v>
      </c>
      <c r="H56" s="12" t="s">
        <v>1456</v>
      </c>
      <c r="I56" s="12" t="s">
        <v>1457</v>
      </c>
      <c r="J56" s="3" t="s">
        <v>8</v>
      </c>
      <c r="K56" s="5">
        <v>6</v>
      </c>
      <c r="L56" s="3" t="s">
        <v>86</v>
      </c>
      <c r="M56" s="23" t="s">
        <v>25</v>
      </c>
      <c r="N56" s="57" t="str">
        <f>"0869755514"</f>
        <v>0869755514</v>
      </c>
    </row>
    <row r="57" spans="1:14" x14ac:dyDescent="0.55000000000000004">
      <c r="A57" s="3">
        <v>51</v>
      </c>
      <c r="B57" s="19">
        <v>51</v>
      </c>
      <c r="C57" s="3" t="s">
        <v>5</v>
      </c>
      <c r="D57" s="58" t="str">
        <f>"1104301519201"</f>
        <v>1104301519201</v>
      </c>
      <c r="E57" s="58" t="s">
        <v>37</v>
      </c>
      <c r="F57" s="12" t="s">
        <v>1458</v>
      </c>
      <c r="G57" s="12" t="s">
        <v>1459</v>
      </c>
      <c r="H57" s="12" t="s">
        <v>1460</v>
      </c>
      <c r="I57" s="12" t="s">
        <v>1461</v>
      </c>
      <c r="J57" s="3" t="s">
        <v>16</v>
      </c>
      <c r="K57" s="5">
        <v>6</v>
      </c>
      <c r="L57" s="3" t="s">
        <v>86</v>
      </c>
      <c r="M57" s="23" t="s">
        <v>25</v>
      </c>
      <c r="N57" s="57" t="str">
        <f>"0816194333"</f>
        <v>0816194333</v>
      </c>
    </row>
    <row r="58" spans="1:14" x14ac:dyDescent="0.55000000000000004">
      <c r="A58" s="3">
        <v>52</v>
      </c>
      <c r="B58" s="19">
        <v>52</v>
      </c>
      <c r="C58" s="3" t="s">
        <v>5</v>
      </c>
      <c r="D58" s="58" t="str">
        <f>"1100704483944"</f>
        <v>1100704483944</v>
      </c>
      <c r="E58" s="58" t="s">
        <v>38</v>
      </c>
      <c r="F58" s="12" t="s">
        <v>750</v>
      </c>
      <c r="G58" s="12" t="s">
        <v>1462</v>
      </c>
      <c r="H58" s="12" t="s">
        <v>1463</v>
      </c>
      <c r="I58" s="12" t="s">
        <v>1464</v>
      </c>
      <c r="J58" s="3" t="s">
        <v>8</v>
      </c>
      <c r="K58" s="5">
        <v>6</v>
      </c>
      <c r="L58" s="3" t="s">
        <v>86</v>
      </c>
      <c r="M58" s="23" t="s">
        <v>25</v>
      </c>
      <c r="N58" s="57" t="str">
        <f>"0939562465"</f>
        <v>0939562465</v>
      </c>
    </row>
    <row r="59" spans="1:14" x14ac:dyDescent="0.55000000000000004">
      <c r="A59" s="3">
        <v>53</v>
      </c>
      <c r="B59" s="19">
        <v>53</v>
      </c>
      <c r="C59" s="3" t="s">
        <v>5</v>
      </c>
      <c r="D59" s="58" t="str">
        <f>"1100704483936"</f>
        <v>1100704483936</v>
      </c>
      <c r="E59" s="58" t="s">
        <v>38</v>
      </c>
      <c r="F59" s="12" t="s">
        <v>1127</v>
      </c>
      <c r="G59" s="12" t="s">
        <v>1462</v>
      </c>
      <c r="H59" s="12" t="s">
        <v>1465</v>
      </c>
      <c r="I59" s="12" t="s">
        <v>1464</v>
      </c>
      <c r="J59" s="3" t="s">
        <v>8</v>
      </c>
      <c r="K59" s="5">
        <v>6</v>
      </c>
      <c r="L59" s="3" t="s">
        <v>86</v>
      </c>
      <c r="M59" s="23" t="s">
        <v>25</v>
      </c>
      <c r="N59" s="57" t="str">
        <f>"0939562465"</f>
        <v>0939562465</v>
      </c>
    </row>
    <row r="60" spans="1:14" x14ac:dyDescent="0.55000000000000004">
      <c r="A60" s="3">
        <v>54</v>
      </c>
      <c r="B60" s="19">
        <v>54</v>
      </c>
      <c r="C60" s="3" t="s">
        <v>50</v>
      </c>
      <c r="D60" s="58" t="str">
        <f>"1102044554450"</f>
        <v>1102044554450</v>
      </c>
      <c r="E60" s="58" t="s">
        <v>38</v>
      </c>
      <c r="F60" s="12" t="s">
        <v>1466</v>
      </c>
      <c r="G60" s="12" t="s">
        <v>1467</v>
      </c>
      <c r="H60" s="12" t="s">
        <v>1468</v>
      </c>
      <c r="I60" s="12" t="s">
        <v>1469</v>
      </c>
      <c r="J60" s="3" t="s">
        <v>8</v>
      </c>
      <c r="K60" s="5">
        <v>6</v>
      </c>
      <c r="L60" s="3" t="s">
        <v>86</v>
      </c>
      <c r="M60" s="23" t="s">
        <v>25</v>
      </c>
      <c r="N60" s="57" t="str">
        <f>"0931946446"</f>
        <v>0931946446</v>
      </c>
    </row>
    <row r="61" spans="1:14" x14ac:dyDescent="0.55000000000000004">
      <c r="A61" s="3">
        <v>55</v>
      </c>
      <c r="B61" s="19">
        <v>55</v>
      </c>
      <c r="C61" s="3" t="s">
        <v>5</v>
      </c>
      <c r="D61" s="58" t="str">
        <f>"1102004528033"</f>
        <v>1102004528033</v>
      </c>
      <c r="E61" s="58" t="s">
        <v>38</v>
      </c>
      <c r="F61" s="12" t="s">
        <v>1470</v>
      </c>
      <c r="G61" s="12" t="s">
        <v>1471</v>
      </c>
      <c r="H61" s="12" t="s">
        <v>1472</v>
      </c>
      <c r="I61" s="12" t="s">
        <v>1473</v>
      </c>
      <c r="J61" s="3" t="s">
        <v>8</v>
      </c>
      <c r="K61" s="5">
        <v>6</v>
      </c>
      <c r="L61" s="3" t="s">
        <v>86</v>
      </c>
      <c r="M61" s="23" t="s">
        <v>25</v>
      </c>
      <c r="N61" s="57" t="str">
        <f>"0814833519"</f>
        <v>0814833519</v>
      </c>
    </row>
    <row r="62" spans="1:14" x14ac:dyDescent="0.55000000000000004">
      <c r="A62" s="3">
        <v>56</v>
      </c>
      <c r="B62" s="19">
        <v>56</v>
      </c>
      <c r="C62" s="3" t="s">
        <v>5</v>
      </c>
      <c r="D62" s="58" t="str">
        <f>"1102004536095"</f>
        <v>1102004536095</v>
      </c>
      <c r="E62" s="58" t="s">
        <v>38</v>
      </c>
      <c r="F62" s="12" t="s">
        <v>1474</v>
      </c>
      <c r="G62" s="12" t="s">
        <v>1475</v>
      </c>
      <c r="H62" s="12" t="s">
        <v>1476</v>
      </c>
      <c r="I62" s="12" t="s">
        <v>1477</v>
      </c>
      <c r="J62" s="3" t="s">
        <v>8</v>
      </c>
      <c r="K62" s="5">
        <v>6</v>
      </c>
      <c r="L62" s="3" t="s">
        <v>86</v>
      </c>
      <c r="M62" s="23" t="s">
        <v>25</v>
      </c>
      <c r="N62" s="57" t="str">
        <f>"0873352411"</f>
        <v>0873352411</v>
      </c>
    </row>
    <row r="63" spans="1:14" x14ac:dyDescent="0.55000000000000004">
      <c r="A63" s="3">
        <v>57</v>
      </c>
      <c r="B63" s="19">
        <v>57</v>
      </c>
      <c r="C63" s="3" t="s">
        <v>5</v>
      </c>
      <c r="D63" s="58" t="str">
        <f>"1100202183156"</f>
        <v>1100202183156</v>
      </c>
      <c r="E63" s="58" t="s">
        <v>38</v>
      </c>
      <c r="F63" s="12" t="s">
        <v>1478</v>
      </c>
      <c r="G63" s="12" t="s">
        <v>1479</v>
      </c>
      <c r="H63" s="12" t="s">
        <v>1480</v>
      </c>
      <c r="I63" s="12" t="s">
        <v>1481</v>
      </c>
      <c r="J63" s="3" t="s">
        <v>8</v>
      </c>
      <c r="K63" s="5">
        <v>6</v>
      </c>
      <c r="L63" s="3" t="s">
        <v>86</v>
      </c>
      <c r="M63" s="23" t="s">
        <v>25</v>
      </c>
      <c r="N63" s="57" t="str">
        <f>"0886566699"</f>
        <v>0886566699</v>
      </c>
    </row>
    <row r="64" spans="1:14" x14ac:dyDescent="0.55000000000000004">
      <c r="A64" s="3">
        <v>58</v>
      </c>
      <c r="B64" s="19">
        <v>58</v>
      </c>
      <c r="C64" s="3" t="s">
        <v>5</v>
      </c>
      <c r="D64" s="58" t="str">
        <f>"1102200382691"</f>
        <v>1102200382691</v>
      </c>
      <c r="E64" s="58" t="s">
        <v>37</v>
      </c>
      <c r="F64" s="12" t="s">
        <v>1482</v>
      </c>
      <c r="G64" s="12" t="s">
        <v>715</v>
      </c>
      <c r="H64" s="12" t="s">
        <v>1483</v>
      </c>
      <c r="I64" s="12" t="s">
        <v>717</v>
      </c>
      <c r="J64" s="3" t="s">
        <v>16</v>
      </c>
      <c r="K64" s="5">
        <v>6</v>
      </c>
      <c r="L64" s="3" t="s">
        <v>86</v>
      </c>
      <c r="M64" s="23" t="s">
        <v>25</v>
      </c>
      <c r="N64" s="57" t="str">
        <f>"0839891642"</f>
        <v>0839891642</v>
      </c>
    </row>
    <row r="65" spans="1:14" x14ac:dyDescent="0.55000000000000004">
      <c r="A65" s="3">
        <v>59</v>
      </c>
      <c r="B65" s="19">
        <v>59</v>
      </c>
      <c r="C65" s="3" t="s">
        <v>5</v>
      </c>
      <c r="D65" s="58" t="str">
        <f>"1209702834046"</f>
        <v>1209702834046</v>
      </c>
      <c r="E65" s="58" t="s">
        <v>38</v>
      </c>
      <c r="F65" s="12" t="s">
        <v>1484</v>
      </c>
      <c r="G65" s="12" t="s">
        <v>615</v>
      </c>
      <c r="H65" s="12" t="s">
        <v>1485</v>
      </c>
      <c r="I65" s="12" t="s">
        <v>617</v>
      </c>
      <c r="J65" s="3" t="s">
        <v>8</v>
      </c>
      <c r="K65" s="5">
        <v>6</v>
      </c>
      <c r="L65" s="3" t="s">
        <v>86</v>
      </c>
      <c r="M65" s="23" t="s">
        <v>25</v>
      </c>
      <c r="N65" s="57" t="str">
        <f>"0814578357"</f>
        <v>0814578357</v>
      </c>
    </row>
    <row r="66" spans="1:14" x14ac:dyDescent="0.55000000000000004">
      <c r="A66" s="3">
        <v>60</v>
      </c>
      <c r="B66" s="19">
        <v>60</v>
      </c>
      <c r="C66" s="3" t="s">
        <v>5</v>
      </c>
      <c r="D66" s="58" t="str">
        <f>"1102300165594"</f>
        <v>1102300165594</v>
      </c>
      <c r="E66" s="58" t="s">
        <v>37</v>
      </c>
      <c r="F66" s="12" t="s">
        <v>1486</v>
      </c>
      <c r="G66" s="12" t="s">
        <v>1487</v>
      </c>
      <c r="H66" s="12" t="s">
        <v>1488</v>
      </c>
      <c r="I66" s="12" t="s">
        <v>1489</v>
      </c>
      <c r="J66" s="3" t="s">
        <v>16</v>
      </c>
      <c r="K66" s="5">
        <v>6</v>
      </c>
      <c r="L66" s="3" t="s">
        <v>86</v>
      </c>
      <c r="M66" s="23" t="s">
        <v>25</v>
      </c>
      <c r="N66" s="57" t="str">
        <f>"0922845260"</f>
        <v>0922845260</v>
      </c>
    </row>
    <row r="67" spans="1:14" x14ac:dyDescent="0.55000000000000004">
      <c r="A67" s="3">
        <v>61</v>
      </c>
      <c r="B67" s="19">
        <v>61</v>
      </c>
      <c r="C67" s="3" t="s">
        <v>5</v>
      </c>
      <c r="D67" s="58" t="str">
        <f>"1102200380019"</f>
        <v>1102200380019</v>
      </c>
      <c r="E67" s="58" t="s">
        <v>38</v>
      </c>
      <c r="F67" s="12" t="s">
        <v>1490</v>
      </c>
      <c r="G67" s="12" t="s">
        <v>1491</v>
      </c>
      <c r="H67" s="12" t="s">
        <v>1492</v>
      </c>
      <c r="I67" s="12" t="s">
        <v>1493</v>
      </c>
      <c r="J67" s="3" t="s">
        <v>8</v>
      </c>
      <c r="K67" s="5">
        <v>6</v>
      </c>
      <c r="L67" s="3" t="s">
        <v>86</v>
      </c>
      <c r="M67" s="23" t="s">
        <v>25</v>
      </c>
      <c r="N67" s="57" t="str">
        <f>"0615453556"</f>
        <v>0615453556</v>
      </c>
    </row>
    <row r="68" spans="1:14" x14ac:dyDescent="0.55000000000000004">
      <c r="A68" s="3">
        <v>62</v>
      </c>
      <c r="B68" s="19">
        <v>62</v>
      </c>
      <c r="C68" s="3" t="s">
        <v>5</v>
      </c>
      <c r="D68" s="58" t="str">
        <f>"1102200395369"</f>
        <v>1102200395369</v>
      </c>
      <c r="E68" s="58" t="s">
        <v>37</v>
      </c>
      <c r="F68" s="12" t="s">
        <v>1494</v>
      </c>
      <c r="G68" s="12" t="s">
        <v>1495</v>
      </c>
      <c r="H68" s="12" t="s">
        <v>1496</v>
      </c>
      <c r="I68" s="12" t="s">
        <v>1497</v>
      </c>
      <c r="J68" s="3" t="s">
        <v>16</v>
      </c>
      <c r="K68" s="5">
        <v>6</v>
      </c>
      <c r="L68" s="3" t="s">
        <v>86</v>
      </c>
      <c r="M68" s="23" t="s">
        <v>25</v>
      </c>
      <c r="N68" s="57" t="str">
        <f>"0827964636"</f>
        <v>0827964636</v>
      </c>
    </row>
    <row r="69" spans="1:14" x14ac:dyDescent="0.55000000000000004">
      <c r="A69" s="3">
        <v>63</v>
      </c>
      <c r="B69" s="19">
        <v>63</v>
      </c>
      <c r="C69" s="3" t="s">
        <v>5</v>
      </c>
      <c r="D69" s="58" t="str">
        <f>"1104100087257"</f>
        <v>1104100087257</v>
      </c>
      <c r="E69" s="58" t="s">
        <v>38</v>
      </c>
      <c r="F69" s="12" t="s">
        <v>1498</v>
      </c>
      <c r="G69" s="12" t="s">
        <v>1499</v>
      </c>
      <c r="H69" s="12" t="s">
        <v>1500</v>
      </c>
      <c r="I69" s="12" t="s">
        <v>1501</v>
      </c>
      <c r="J69" s="3" t="s">
        <v>8</v>
      </c>
      <c r="K69" s="5">
        <v>6</v>
      </c>
      <c r="L69" s="3" t="s">
        <v>86</v>
      </c>
      <c r="M69" s="23" t="s">
        <v>25</v>
      </c>
      <c r="N69" s="57" t="str">
        <f>"0885993941"</f>
        <v>0885993941</v>
      </c>
    </row>
    <row r="70" spans="1:14" x14ac:dyDescent="0.55000000000000004">
      <c r="A70" s="3">
        <v>64</v>
      </c>
      <c r="B70" s="19">
        <v>64</v>
      </c>
      <c r="C70" s="3" t="s">
        <v>5</v>
      </c>
      <c r="D70" s="58" t="str">
        <f>"1102004574183"</f>
        <v>1102004574183</v>
      </c>
      <c r="E70" s="58" t="s">
        <v>38</v>
      </c>
      <c r="F70" s="12" t="s">
        <v>1502</v>
      </c>
      <c r="G70" s="12" t="s">
        <v>1503</v>
      </c>
      <c r="H70" s="12" t="s">
        <v>1504</v>
      </c>
      <c r="I70" s="12" t="s">
        <v>1505</v>
      </c>
      <c r="J70" s="3" t="s">
        <v>8</v>
      </c>
      <c r="K70" s="5">
        <v>6</v>
      </c>
      <c r="L70" s="3" t="s">
        <v>86</v>
      </c>
      <c r="M70" s="23" t="s">
        <v>25</v>
      </c>
      <c r="N70" s="57" t="str">
        <f>"0827253450"</f>
        <v>0827253450</v>
      </c>
    </row>
    <row r="71" spans="1:14" x14ac:dyDescent="0.55000000000000004">
      <c r="A71" s="3">
        <v>65</v>
      </c>
      <c r="B71" s="19">
        <v>65</v>
      </c>
      <c r="C71" s="3"/>
      <c r="D71" s="58"/>
      <c r="E71" s="58"/>
      <c r="F71" s="12"/>
      <c r="G71" s="12"/>
      <c r="H71" s="12"/>
      <c r="I71" s="12"/>
      <c r="J71" s="3"/>
      <c r="K71" s="5">
        <v>6</v>
      </c>
      <c r="L71" s="3"/>
      <c r="M71" s="23"/>
      <c r="N71" s="57"/>
    </row>
    <row r="72" spans="1:14" x14ac:dyDescent="0.55000000000000004">
      <c r="A72" s="3">
        <v>66</v>
      </c>
      <c r="B72" s="19">
        <v>66</v>
      </c>
      <c r="C72" s="3"/>
      <c r="D72" s="58"/>
      <c r="E72" s="58"/>
      <c r="F72" s="12"/>
      <c r="G72" s="12"/>
      <c r="H72" s="12"/>
      <c r="I72" s="12"/>
      <c r="J72" s="3"/>
      <c r="K72" s="5">
        <v>6</v>
      </c>
      <c r="L72" s="3"/>
      <c r="M72" s="23"/>
      <c r="N72" s="57"/>
    </row>
    <row r="73" spans="1:14" x14ac:dyDescent="0.55000000000000004">
      <c r="A73" s="3">
        <v>67</v>
      </c>
      <c r="B73" s="19">
        <v>67</v>
      </c>
      <c r="C73" s="3"/>
      <c r="D73" s="58"/>
      <c r="E73" s="58"/>
      <c r="F73" s="12"/>
      <c r="G73" s="12"/>
      <c r="H73" s="12"/>
      <c r="I73" s="12"/>
      <c r="J73" s="3"/>
      <c r="K73" s="5">
        <v>6</v>
      </c>
      <c r="L73" s="3"/>
      <c r="M73" s="23"/>
      <c r="N73" s="57"/>
    </row>
    <row r="74" spans="1:14" x14ac:dyDescent="0.55000000000000004">
      <c r="A74" s="3">
        <v>68</v>
      </c>
      <c r="B74" s="19">
        <v>68</v>
      </c>
      <c r="C74" s="3"/>
      <c r="D74" s="58"/>
      <c r="E74" s="58"/>
      <c r="F74" s="12"/>
      <c r="G74" s="12"/>
      <c r="H74" s="12"/>
      <c r="I74" s="12"/>
      <c r="J74" s="3"/>
      <c r="K74" s="5">
        <v>6</v>
      </c>
      <c r="L74" s="3"/>
      <c r="M74" s="23"/>
      <c r="N74" s="57"/>
    </row>
    <row r="75" spans="1:14" x14ac:dyDescent="0.55000000000000004">
      <c r="A75" s="3">
        <v>69</v>
      </c>
      <c r="B75" s="19">
        <v>69</v>
      </c>
      <c r="C75" s="3"/>
      <c r="D75" s="58"/>
      <c r="E75" s="58"/>
      <c r="F75" s="12"/>
      <c r="G75" s="12"/>
      <c r="H75" s="12"/>
      <c r="I75" s="12"/>
      <c r="J75" s="3"/>
      <c r="K75" s="5">
        <v>6</v>
      </c>
      <c r="L75" s="3"/>
      <c r="M75" s="23"/>
      <c r="N75" s="57"/>
    </row>
    <row r="76" spans="1:14" x14ac:dyDescent="0.55000000000000004">
      <c r="A76" s="3">
        <v>70</v>
      </c>
      <c r="B76" s="19">
        <v>70</v>
      </c>
      <c r="C76" s="3"/>
      <c r="D76" s="58"/>
      <c r="E76" s="58"/>
      <c r="F76" s="12"/>
      <c r="G76" s="12"/>
      <c r="H76" s="12"/>
      <c r="I76" s="12"/>
      <c r="J76" s="3"/>
      <c r="K76" s="5">
        <v>6</v>
      </c>
      <c r="L76" s="3"/>
      <c r="M76" s="23"/>
      <c r="N76" s="57"/>
    </row>
    <row r="77" spans="1:14" x14ac:dyDescent="0.55000000000000004">
      <c r="A77" s="3">
        <v>71</v>
      </c>
      <c r="B77" s="19">
        <v>71</v>
      </c>
      <c r="C77" s="3"/>
      <c r="D77" s="58"/>
      <c r="E77" s="58"/>
      <c r="F77" s="12"/>
      <c r="G77" s="12"/>
      <c r="H77" s="12"/>
      <c r="I77" s="12"/>
      <c r="J77" s="3"/>
      <c r="K77" s="5">
        <v>6</v>
      </c>
      <c r="L77" s="3"/>
      <c r="M77" s="23"/>
      <c r="N77" s="57"/>
    </row>
    <row r="78" spans="1:14" x14ac:dyDescent="0.55000000000000004">
      <c r="A78" s="3">
        <v>72</v>
      </c>
      <c r="B78" s="19">
        <v>72</v>
      </c>
      <c r="C78" s="3"/>
      <c r="D78" s="58"/>
      <c r="E78" s="58"/>
      <c r="F78" s="12"/>
      <c r="G78" s="12"/>
      <c r="H78" s="12"/>
      <c r="I78" s="12"/>
      <c r="J78" s="3"/>
      <c r="K78" s="5">
        <v>6</v>
      </c>
      <c r="L78" s="3"/>
      <c r="M78" s="23"/>
      <c r="N78" s="57"/>
    </row>
    <row r="79" spans="1:14" x14ac:dyDescent="0.55000000000000004">
      <c r="A79" s="3">
        <v>73</v>
      </c>
      <c r="B79" s="19">
        <v>73</v>
      </c>
      <c r="C79" s="3"/>
      <c r="D79" s="58"/>
      <c r="E79" s="58"/>
      <c r="F79" s="12"/>
      <c r="G79" s="12"/>
      <c r="H79" s="12"/>
      <c r="I79" s="12"/>
      <c r="J79" s="3"/>
      <c r="K79" s="5">
        <v>6</v>
      </c>
      <c r="L79" s="3"/>
      <c r="M79" s="23"/>
      <c r="N79" s="57"/>
    </row>
    <row r="80" spans="1:14" x14ac:dyDescent="0.55000000000000004">
      <c r="A80" s="3">
        <v>74</v>
      </c>
      <c r="B80" s="19">
        <v>74</v>
      </c>
      <c r="C80" s="3"/>
      <c r="D80" s="58"/>
      <c r="E80" s="58"/>
      <c r="F80" s="12"/>
      <c r="G80" s="12"/>
      <c r="H80" s="12"/>
      <c r="I80" s="12"/>
      <c r="J80" s="3"/>
      <c r="K80" s="5">
        <v>6</v>
      </c>
      <c r="L80" s="3"/>
      <c r="M80" s="23"/>
      <c r="N80" s="57"/>
    </row>
    <row r="81" spans="1:14" x14ac:dyDescent="0.55000000000000004">
      <c r="A81" s="3">
        <v>75</v>
      </c>
      <c r="B81" s="19">
        <v>75</v>
      </c>
      <c r="C81" s="3"/>
      <c r="D81" s="58"/>
      <c r="E81" s="58"/>
      <c r="F81" s="12"/>
      <c r="G81" s="12"/>
      <c r="H81" s="12"/>
      <c r="I81" s="12"/>
      <c r="J81" s="3"/>
      <c r="K81" s="5">
        <v>6</v>
      </c>
      <c r="L81" s="3"/>
      <c r="M81" s="23"/>
      <c r="N81" s="57"/>
    </row>
    <row r="82" spans="1:14" x14ac:dyDescent="0.55000000000000004">
      <c r="A82" s="3">
        <v>76</v>
      </c>
      <c r="B82" s="19">
        <v>76</v>
      </c>
      <c r="C82" s="3"/>
      <c r="D82" s="58"/>
      <c r="E82" s="58"/>
      <c r="F82" s="12"/>
      <c r="G82" s="12"/>
      <c r="H82" s="12"/>
      <c r="I82" s="12"/>
      <c r="J82" s="3"/>
      <c r="K82" s="5">
        <v>6</v>
      </c>
      <c r="L82" s="3"/>
      <c r="M82" s="23"/>
      <c r="N82" s="57"/>
    </row>
    <row r="83" spans="1:14" x14ac:dyDescent="0.55000000000000004">
      <c r="A83" s="3">
        <v>77</v>
      </c>
      <c r="B83" s="19">
        <v>77</v>
      </c>
      <c r="C83" s="3"/>
      <c r="D83" s="58"/>
      <c r="E83" s="58"/>
      <c r="F83" s="12"/>
      <c r="G83" s="12"/>
      <c r="H83" s="12"/>
      <c r="I83" s="12"/>
      <c r="J83" s="3"/>
      <c r="K83" s="5">
        <v>6</v>
      </c>
      <c r="L83" s="3"/>
      <c r="M83" s="23"/>
      <c r="N83" s="57"/>
    </row>
    <row r="84" spans="1:14" x14ac:dyDescent="0.55000000000000004">
      <c r="A84" s="3">
        <v>78</v>
      </c>
      <c r="B84" s="19">
        <v>78</v>
      </c>
      <c r="C84" s="3"/>
      <c r="D84" s="58"/>
      <c r="E84" s="58"/>
      <c r="F84" s="12"/>
      <c r="G84" s="12"/>
      <c r="H84" s="12"/>
      <c r="I84" s="12"/>
      <c r="J84" s="3"/>
      <c r="K84" s="5">
        <v>6</v>
      </c>
      <c r="L84" s="3"/>
      <c r="M84" s="23"/>
      <c r="N84" s="57"/>
    </row>
    <row r="85" spans="1:14" x14ac:dyDescent="0.55000000000000004">
      <c r="A85" s="3">
        <v>79</v>
      </c>
      <c r="B85" s="19">
        <v>79</v>
      </c>
      <c r="C85" s="3"/>
      <c r="D85" s="58"/>
      <c r="E85" s="58"/>
      <c r="F85" s="12"/>
      <c r="G85" s="12"/>
      <c r="H85" s="12"/>
      <c r="I85" s="12"/>
      <c r="J85" s="3"/>
      <c r="K85" s="5">
        <v>6</v>
      </c>
      <c r="L85" s="3"/>
      <c r="M85" s="23"/>
      <c r="N85" s="57"/>
    </row>
    <row r="86" spans="1:14" x14ac:dyDescent="0.55000000000000004">
      <c r="A86" s="3">
        <v>80</v>
      </c>
      <c r="B86" s="19">
        <v>80</v>
      </c>
      <c r="C86" s="3"/>
      <c r="D86" s="58"/>
      <c r="E86" s="58"/>
      <c r="F86" s="12"/>
      <c r="G86" s="12"/>
      <c r="H86" s="12"/>
      <c r="I86" s="12"/>
      <c r="J86" s="3"/>
      <c r="K86" s="5">
        <v>6</v>
      </c>
      <c r="L86" s="3"/>
      <c r="M86" s="23"/>
      <c r="N86" s="57"/>
    </row>
    <row r="87" spans="1:14" x14ac:dyDescent="0.55000000000000004">
      <c r="A87" s="3">
        <v>81</v>
      </c>
      <c r="B87" s="19">
        <v>81</v>
      </c>
      <c r="C87" s="3"/>
      <c r="D87" s="58"/>
      <c r="E87" s="58"/>
      <c r="F87" s="12"/>
      <c r="G87" s="12"/>
      <c r="H87" s="12"/>
      <c r="I87" s="12"/>
      <c r="J87" s="3"/>
      <c r="K87" s="5">
        <v>6</v>
      </c>
      <c r="L87" s="3"/>
      <c r="M87" s="23"/>
      <c r="N87" s="57"/>
    </row>
    <row r="88" spans="1:14" x14ac:dyDescent="0.55000000000000004">
      <c r="A88" s="3">
        <v>82</v>
      </c>
      <c r="B88" s="19">
        <v>82</v>
      </c>
      <c r="C88" s="3"/>
      <c r="D88" s="58"/>
      <c r="E88" s="58"/>
      <c r="F88" s="12"/>
      <c r="G88" s="12"/>
      <c r="H88" s="12"/>
      <c r="I88" s="12"/>
      <c r="J88" s="3"/>
      <c r="K88" s="5">
        <v>6</v>
      </c>
      <c r="L88" s="3"/>
      <c r="M88" s="23"/>
      <c r="N88" s="57"/>
    </row>
    <row r="89" spans="1:14" x14ac:dyDescent="0.55000000000000004">
      <c r="A89" s="3">
        <v>83</v>
      </c>
      <c r="B89" s="19">
        <v>83</v>
      </c>
      <c r="C89" s="3"/>
      <c r="D89" s="58"/>
      <c r="E89" s="58"/>
      <c r="F89" s="12"/>
      <c r="G89" s="12"/>
      <c r="H89" s="12"/>
      <c r="I89" s="12"/>
      <c r="J89" s="3"/>
      <c r="K89" s="5">
        <v>6</v>
      </c>
      <c r="L89" s="3"/>
      <c r="M89" s="23"/>
      <c r="N89" s="57"/>
    </row>
    <row r="90" spans="1:14" x14ac:dyDescent="0.55000000000000004">
      <c r="A90" s="3">
        <v>84</v>
      </c>
      <c r="B90" s="19">
        <v>84</v>
      </c>
      <c r="C90" s="3"/>
      <c r="D90" s="58"/>
      <c r="E90" s="58"/>
      <c r="F90" s="12"/>
      <c r="G90" s="12"/>
      <c r="H90" s="12"/>
      <c r="I90" s="12"/>
      <c r="J90" s="3"/>
      <c r="K90" s="5">
        <v>6</v>
      </c>
      <c r="L90" s="3"/>
      <c r="M90" s="23"/>
      <c r="N90" s="57"/>
    </row>
    <row r="91" spans="1:14" x14ac:dyDescent="0.55000000000000004">
      <c r="A91" s="3">
        <v>85</v>
      </c>
      <c r="B91" s="19">
        <v>85</v>
      </c>
      <c r="C91" s="3"/>
      <c r="D91" s="58"/>
      <c r="E91" s="58"/>
      <c r="F91" s="12"/>
      <c r="G91" s="12"/>
      <c r="H91" s="12"/>
      <c r="I91" s="12"/>
      <c r="J91" s="3"/>
      <c r="K91" s="5">
        <v>6</v>
      </c>
      <c r="L91" s="3"/>
      <c r="M91" s="23"/>
      <c r="N91" s="57"/>
    </row>
    <row r="92" spans="1:14" x14ac:dyDescent="0.55000000000000004">
      <c r="A92" s="3">
        <v>86</v>
      </c>
      <c r="B92" s="19">
        <v>86</v>
      </c>
      <c r="C92" s="3"/>
      <c r="D92" s="58"/>
      <c r="E92" s="58"/>
      <c r="F92" s="12"/>
      <c r="G92" s="12"/>
      <c r="H92" s="12"/>
      <c r="I92" s="12"/>
      <c r="J92" s="3"/>
      <c r="K92" s="5">
        <v>6</v>
      </c>
      <c r="L92" s="3"/>
      <c r="M92" s="23"/>
      <c r="N92" s="57"/>
    </row>
    <row r="93" spans="1:14" x14ac:dyDescent="0.55000000000000004">
      <c r="A93" s="3">
        <v>87</v>
      </c>
      <c r="B93" s="19">
        <v>87</v>
      </c>
      <c r="C93" s="3"/>
      <c r="D93" s="58"/>
      <c r="E93" s="58"/>
      <c r="F93" s="12"/>
      <c r="G93" s="12"/>
      <c r="H93" s="12"/>
      <c r="I93" s="12"/>
      <c r="J93" s="3"/>
      <c r="K93" s="5">
        <v>6</v>
      </c>
      <c r="L93" s="3"/>
      <c r="M93" s="23"/>
      <c r="N93" s="57"/>
    </row>
    <row r="94" spans="1:14" x14ac:dyDescent="0.55000000000000004">
      <c r="A94" s="3">
        <v>88</v>
      </c>
      <c r="B94" s="19">
        <v>88</v>
      </c>
      <c r="C94" s="3"/>
      <c r="D94" s="58"/>
      <c r="E94" s="58"/>
      <c r="F94" s="12"/>
      <c r="G94" s="12"/>
      <c r="H94" s="12"/>
      <c r="I94" s="12"/>
      <c r="J94" s="3"/>
      <c r="K94" s="5">
        <v>6</v>
      </c>
      <c r="L94" s="3"/>
      <c r="M94" s="23"/>
      <c r="N94" s="57"/>
    </row>
    <row r="95" spans="1:14" x14ac:dyDescent="0.55000000000000004">
      <c r="A95" s="3">
        <v>89</v>
      </c>
      <c r="B95" s="19">
        <v>89</v>
      </c>
      <c r="C95" s="3"/>
      <c r="D95" s="58"/>
      <c r="E95" s="58"/>
      <c r="F95" s="12"/>
      <c r="G95" s="12"/>
      <c r="H95" s="12"/>
      <c r="I95" s="12"/>
      <c r="J95" s="3"/>
      <c r="K95" s="5">
        <v>6</v>
      </c>
      <c r="L95" s="3"/>
      <c r="M95" s="23"/>
      <c r="N95" s="57"/>
    </row>
    <row r="96" spans="1:14" x14ac:dyDescent="0.55000000000000004">
      <c r="A96" s="3">
        <v>90</v>
      </c>
      <c r="B96" s="19">
        <v>90</v>
      </c>
      <c r="C96" s="3"/>
      <c r="D96" s="58"/>
      <c r="E96" s="58"/>
      <c r="F96" s="12"/>
      <c r="G96" s="12"/>
      <c r="H96" s="12"/>
      <c r="I96" s="12"/>
      <c r="J96" s="3"/>
      <c r="K96" s="5">
        <v>6</v>
      </c>
      <c r="L96" s="3"/>
      <c r="M96" s="23"/>
      <c r="N96" s="57"/>
    </row>
    <row r="97" spans="1:14" x14ac:dyDescent="0.55000000000000004">
      <c r="A97" s="3">
        <v>91</v>
      </c>
      <c r="B97" s="19">
        <v>91</v>
      </c>
      <c r="C97" s="3"/>
      <c r="D97" s="58"/>
      <c r="E97" s="58"/>
      <c r="F97" s="12"/>
      <c r="G97" s="12"/>
      <c r="H97" s="12"/>
      <c r="I97" s="12"/>
      <c r="J97" s="3"/>
      <c r="K97" s="5">
        <v>6</v>
      </c>
      <c r="L97" s="3"/>
      <c r="M97" s="23"/>
      <c r="N97" s="57"/>
    </row>
    <row r="98" spans="1:14" x14ac:dyDescent="0.55000000000000004">
      <c r="A98" s="3">
        <v>92</v>
      </c>
      <c r="B98" s="19">
        <v>92</v>
      </c>
      <c r="C98" s="3"/>
      <c r="D98" s="58"/>
      <c r="E98" s="58"/>
      <c r="F98" s="12"/>
      <c r="G98" s="12"/>
      <c r="H98" s="12"/>
      <c r="I98" s="12"/>
      <c r="J98" s="3"/>
      <c r="K98" s="5">
        <v>6</v>
      </c>
      <c r="L98" s="3"/>
      <c r="M98" s="23"/>
      <c r="N98" s="57"/>
    </row>
    <row r="99" spans="1:14" x14ac:dyDescent="0.55000000000000004">
      <c r="A99" s="3">
        <v>93</v>
      </c>
      <c r="B99" s="19">
        <v>93</v>
      </c>
      <c r="C99" s="3"/>
      <c r="D99" s="58"/>
      <c r="E99" s="58"/>
      <c r="F99" s="12"/>
      <c r="G99" s="12"/>
      <c r="H99" s="12"/>
      <c r="I99" s="12"/>
      <c r="J99" s="3"/>
      <c r="K99" s="5">
        <v>6</v>
      </c>
      <c r="L99" s="3"/>
      <c r="M99" s="23"/>
      <c r="N99" s="57"/>
    </row>
    <row r="100" spans="1:14" x14ac:dyDescent="0.55000000000000004">
      <c r="A100" s="3">
        <v>94</v>
      </c>
      <c r="B100" s="19">
        <v>94</v>
      </c>
      <c r="C100" s="3"/>
      <c r="D100" s="58"/>
      <c r="E100" s="58"/>
      <c r="F100" s="12"/>
      <c r="G100" s="12"/>
      <c r="H100" s="12"/>
      <c r="I100" s="12"/>
      <c r="J100" s="3"/>
      <c r="K100" s="5">
        <v>6</v>
      </c>
      <c r="L100" s="3"/>
      <c r="M100" s="23"/>
      <c r="N100" s="57"/>
    </row>
    <row r="101" spans="1:14" x14ac:dyDescent="0.55000000000000004">
      <c r="A101" s="3">
        <v>95</v>
      </c>
      <c r="B101" s="19">
        <v>95</v>
      </c>
      <c r="C101" s="3"/>
      <c r="D101" s="58"/>
      <c r="E101" s="58"/>
      <c r="F101" s="12"/>
      <c r="G101" s="12"/>
      <c r="H101" s="12"/>
      <c r="I101" s="12"/>
      <c r="J101" s="3"/>
      <c r="K101" s="5">
        <v>6</v>
      </c>
      <c r="L101" s="3"/>
      <c r="M101" s="23"/>
      <c r="N101" s="57"/>
    </row>
    <row r="102" spans="1:14" x14ac:dyDescent="0.55000000000000004">
      <c r="A102" s="3">
        <v>96</v>
      </c>
      <c r="B102" s="19">
        <v>96</v>
      </c>
      <c r="C102" s="3"/>
      <c r="D102" s="58"/>
      <c r="E102" s="58"/>
      <c r="F102" s="12"/>
      <c r="G102" s="12"/>
      <c r="H102" s="12"/>
      <c r="I102" s="12"/>
      <c r="J102" s="3"/>
      <c r="K102" s="5">
        <v>6</v>
      </c>
      <c r="L102" s="3"/>
      <c r="M102" s="23"/>
      <c r="N102" s="57"/>
    </row>
    <row r="103" spans="1:14" x14ac:dyDescent="0.55000000000000004">
      <c r="A103" s="3">
        <v>97</v>
      </c>
      <c r="B103" s="19">
        <v>97</v>
      </c>
      <c r="C103" s="3"/>
      <c r="D103" s="58"/>
      <c r="E103" s="58"/>
      <c r="F103" s="12"/>
      <c r="G103" s="12"/>
      <c r="H103" s="12"/>
      <c r="I103" s="12"/>
      <c r="J103" s="3"/>
      <c r="K103" s="5">
        <v>6</v>
      </c>
      <c r="L103" s="3"/>
      <c r="M103" s="23"/>
      <c r="N103" s="57"/>
    </row>
    <row r="104" spans="1:14" x14ac:dyDescent="0.55000000000000004">
      <c r="A104" s="3">
        <v>98</v>
      </c>
      <c r="B104" s="19">
        <v>98</v>
      </c>
      <c r="C104" s="3"/>
      <c r="D104" s="58"/>
      <c r="E104" s="58"/>
      <c r="F104" s="12"/>
      <c r="G104" s="12"/>
      <c r="H104" s="12"/>
      <c r="I104" s="12"/>
      <c r="J104" s="3"/>
      <c r="K104" s="5">
        <v>6</v>
      </c>
      <c r="L104" s="3"/>
      <c r="M104" s="23"/>
      <c r="N104" s="57"/>
    </row>
    <row r="105" spans="1:14" x14ac:dyDescent="0.55000000000000004">
      <c r="A105" s="3">
        <v>99</v>
      </c>
      <c r="B105" s="19">
        <v>99</v>
      </c>
      <c r="C105" s="3"/>
      <c r="D105" s="58"/>
      <c r="E105" s="58"/>
      <c r="F105" s="12"/>
      <c r="G105" s="12"/>
      <c r="H105" s="12"/>
      <c r="I105" s="12"/>
      <c r="J105" s="3"/>
      <c r="K105" s="5">
        <v>6</v>
      </c>
      <c r="L105" s="3"/>
      <c r="M105" s="23"/>
      <c r="N105" s="57"/>
    </row>
    <row r="106" spans="1:14" x14ac:dyDescent="0.55000000000000004">
      <c r="A106" s="3">
        <v>100</v>
      </c>
      <c r="B106" s="19">
        <v>100</v>
      </c>
      <c r="C106" s="3"/>
      <c r="D106" s="58"/>
      <c r="E106" s="58"/>
      <c r="F106" s="12"/>
      <c r="G106" s="12"/>
      <c r="H106" s="12"/>
      <c r="I106" s="12"/>
      <c r="J106" s="3"/>
      <c r="K106" s="5">
        <v>6</v>
      </c>
      <c r="L106" s="3"/>
      <c r="M106" s="23"/>
      <c r="N106" s="57"/>
    </row>
    <row r="107" spans="1:14" x14ac:dyDescent="0.55000000000000004">
      <c r="A107" s="3">
        <v>101</v>
      </c>
      <c r="B107" s="19">
        <v>101</v>
      </c>
      <c r="C107" s="3"/>
      <c r="D107" s="58"/>
      <c r="E107" s="58"/>
      <c r="F107" s="12"/>
      <c r="G107" s="12"/>
      <c r="H107" s="12"/>
      <c r="I107" s="12"/>
      <c r="J107" s="3"/>
      <c r="K107" s="5">
        <v>6</v>
      </c>
      <c r="L107" s="3"/>
      <c r="M107" s="23"/>
      <c r="N107" s="57"/>
    </row>
    <row r="108" spans="1:14" x14ac:dyDescent="0.55000000000000004">
      <c r="A108" s="3">
        <v>102</v>
      </c>
      <c r="B108" s="19">
        <v>102</v>
      </c>
      <c r="C108" s="3"/>
      <c r="D108" s="58"/>
      <c r="E108" s="58"/>
      <c r="F108" s="12"/>
      <c r="G108" s="12"/>
      <c r="H108" s="12"/>
      <c r="I108" s="12"/>
      <c r="J108" s="3"/>
      <c r="K108" s="5">
        <v>6</v>
      </c>
      <c r="L108" s="3"/>
      <c r="M108" s="23"/>
      <c r="N108" s="57"/>
    </row>
    <row r="109" spans="1:14" x14ac:dyDescent="0.55000000000000004">
      <c r="A109" s="3">
        <v>103</v>
      </c>
      <c r="B109" s="19">
        <v>103</v>
      </c>
      <c r="C109" s="3"/>
      <c r="D109" s="58"/>
      <c r="E109" s="58"/>
      <c r="F109" s="12"/>
      <c r="G109" s="12"/>
      <c r="H109" s="12"/>
      <c r="I109" s="12"/>
      <c r="J109" s="3"/>
      <c r="K109" s="5">
        <v>6</v>
      </c>
      <c r="L109" s="3"/>
      <c r="M109" s="23"/>
      <c r="N109" s="57"/>
    </row>
    <row r="110" spans="1:14" x14ac:dyDescent="0.55000000000000004">
      <c r="A110" s="3">
        <v>104</v>
      </c>
      <c r="B110" s="19">
        <v>104</v>
      </c>
      <c r="C110" s="3"/>
      <c r="D110" s="58"/>
      <c r="E110" s="58"/>
      <c r="F110" s="12"/>
      <c r="G110" s="12"/>
      <c r="H110" s="12"/>
      <c r="I110" s="12"/>
      <c r="J110" s="3"/>
      <c r="K110" s="5">
        <v>6</v>
      </c>
      <c r="L110" s="3"/>
      <c r="M110" s="23"/>
      <c r="N110" s="57"/>
    </row>
    <row r="111" spans="1:14" x14ac:dyDescent="0.55000000000000004">
      <c r="A111" s="3">
        <v>105</v>
      </c>
      <c r="B111" s="19">
        <v>105</v>
      </c>
      <c r="C111" s="3"/>
      <c r="D111" s="58"/>
      <c r="E111" s="58"/>
      <c r="F111" s="12"/>
      <c r="G111" s="12"/>
      <c r="H111" s="12"/>
      <c r="I111" s="12"/>
      <c r="J111" s="3"/>
      <c r="K111" s="5">
        <v>6</v>
      </c>
      <c r="L111" s="3"/>
      <c r="M111" s="23"/>
      <c r="N111" s="57"/>
    </row>
    <row r="112" spans="1:14" x14ac:dyDescent="0.55000000000000004">
      <c r="A112" s="3">
        <v>106</v>
      </c>
      <c r="B112" s="19">
        <v>106</v>
      </c>
      <c r="C112" s="3"/>
      <c r="D112" s="58"/>
      <c r="E112" s="58"/>
      <c r="F112" s="12"/>
      <c r="G112" s="12"/>
      <c r="H112" s="12"/>
      <c r="I112" s="12"/>
      <c r="J112" s="3"/>
      <c r="K112" s="5">
        <v>6</v>
      </c>
      <c r="L112" s="3"/>
      <c r="M112" s="23"/>
      <c r="N112" s="57"/>
    </row>
    <row r="113" spans="1:14" x14ac:dyDescent="0.55000000000000004">
      <c r="A113" s="3">
        <v>107</v>
      </c>
      <c r="B113" s="19">
        <v>107</v>
      </c>
      <c r="C113" s="3"/>
      <c r="D113" s="58"/>
      <c r="E113" s="58"/>
      <c r="F113" s="12"/>
      <c r="G113" s="12"/>
      <c r="H113" s="12"/>
      <c r="I113" s="12"/>
      <c r="J113" s="3"/>
      <c r="K113" s="5">
        <v>6</v>
      </c>
      <c r="L113" s="3"/>
      <c r="M113" s="23"/>
      <c r="N113" s="57"/>
    </row>
    <row r="114" spans="1:14" x14ac:dyDescent="0.55000000000000004">
      <c r="A114" s="3">
        <v>108</v>
      </c>
      <c r="B114" s="19">
        <v>108</v>
      </c>
      <c r="C114" s="3"/>
      <c r="D114" s="58"/>
      <c r="E114" s="58"/>
      <c r="F114" s="12"/>
      <c r="G114" s="12"/>
      <c r="H114" s="12"/>
      <c r="I114" s="12"/>
      <c r="J114" s="3"/>
      <c r="K114" s="5">
        <v>6</v>
      </c>
      <c r="L114" s="3"/>
      <c r="M114" s="23"/>
      <c r="N114" s="57"/>
    </row>
    <row r="115" spans="1:14" x14ac:dyDescent="0.55000000000000004">
      <c r="A115" s="3">
        <v>109</v>
      </c>
      <c r="B115" s="19">
        <v>109</v>
      </c>
      <c r="C115" s="3"/>
      <c r="D115" s="58"/>
      <c r="E115" s="58"/>
      <c r="F115" s="12"/>
      <c r="G115" s="12"/>
      <c r="H115" s="12"/>
      <c r="I115" s="12"/>
      <c r="J115" s="3"/>
      <c r="K115" s="5">
        <v>6</v>
      </c>
      <c r="L115" s="3"/>
      <c r="M115" s="23"/>
      <c r="N115" s="57"/>
    </row>
    <row r="116" spans="1:14" x14ac:dyDescent="0.55000000000000004">
      <c r="A116" s="3">
        <v>110</v>
      </c>
      <c r="B116" s="19">
        <v>110</v>
      </c>
      <c r="C116" s="3"/>
      <c r="D116" s="58"/>
      <c r="E116" s="58"/>
      <c r="F116" s="12"/>
      <c r="G116" s="12"/>
      <c r="H116" s="12"/>
      <c r="I116" s="12"/>
      <c r="J116" s="3"/>
      <c r="K116" s="5">
        <v>6</v>
      </c>
      <c r="L116" s="3"/>
      <c r="M116" s="23"/>
      <c r="N116" s="57"/>
    </row>
    <row r="117" spans="1:14" x14ac:dyDescent="0.55000000000000004">
      <c r="A117" s="3">
        <v>111</v>
      </c>
      <c r="B117" s="19">
        <v>111</v>
      </c>
      <c r="C117" s="3"/>
      <c r="D117" s="58"/>
      <c r="E117" s="58"/>
      <c r="F117" s="12"/>
      <c r="G117" s="12"/>
      <c r="H117" s="12"/>
      <c r="I117" s="12"/>
      <c r="J117" s="3"/>
      <c r="K117" s="5">
        <v>6</v>
      </c>
      <c r="L117" s="3"/>
      <c r="M117" s="23"/>
      <c r="N117" s="57"/>
    </row>
    <row r="118" spans="1:14" x14ac:dyDescent="0.55000000000000004">
      <c r="A118" s="3">
        <v>112</v>
      </c>
      <c r="B118" s="19">
        <v>112</v>
      </c>
      <c r="C118" s="3"/>
      <c r="D118" s="58"/>
      <c r="E118" s="58"/>
      <c r="F118" s="12"/>
      <c r="G118" s="12"/>
      <c r="H118" s="12"/>
      <c r="I118" s="12"/>
      <c r="J118" s="3"/>
      <c r="K118" s="5">
        <v>6</v>
      </c>
      <c r="L118" s="3"/>
      <c r="M118" s="23"/>
      <c r="N118" s="57"/>
    </row>
    <row r="119" spans="1:14" x14ac:dyDescent="0.55000000000000004">
      <c r="A119" s="3">
        <v>113</v>
      </c>
      <c r="B119" s="19">
        <v>113</v>
      </c>
      <c r="C119" s="3"/>
      <c r="D119" s="58"/>
      <c r="E119" s="58"/>
      <c r="F119" s="12"/>
      <c r="G119" s="12"/>
      <c r="H119" s="12"/>
      <c r="I119" s="12"/>
      <c r="J119" s="3"/>
      <c r="K119" s="5">
        <v>6</v>
      </c>
      <c r="L119" s="3"/>
      <c r="M119" s="23"/>
      <c r="N119" s="57"/>
    </row>
    <row r="120" spans="1:14" x14ac:dyDescent="0.55000000000000004">
      <c r="A120" s="3">
        <v>114</v>
      </c>
      <c r="B120" s="19">
        <v>114</v>
      </c>
      <c r="C120" s="3"/>
      <c r="D120" s="58"/>
      <c r="E120" s="58"/>
      <c r="F120" s="12"/>
      <c r="G120" s="12"/>
      <c r="H120" s="12"/>
      <c r="I120" s="12"/>
      <c r="J120" s="3"/>
      <c r="K120" s="5">
        <v>6</v>
      </c>
      <c r="L120" s="3"/>
      <c r="M120" s="23"/>
      <c r="N120" s="57"/>
    </row>
    <row r="121" spans="1:14" x14ac:dyDescent="0.55000000000000004">
      <c r="A121" s="3">
        <v>115</v>
      </c>
      <c r="B121" s="19">
        <v>115</v>
      </c>
      <c r="C121" s="3"/>
      <c r="D121" s="58"/>
      <c r="E121" s="58"/>
      <c r="F121" s="12"/>
      <c r="G121" s="12"/>
      <c r="H121" s="12"/>
      <c r="I121" s="12"/>
      <c r="J121" s="3"/>
      <c r="K121" s="5">
        <v>6</v>
      </c>
      <c r="L121" s="3"/>
      <c r="M121" s="23"/>
      <c r="N121" s="57"/>
    </row>
    <row r="122" spans="1:14" x14ac:dyDescent="0.55000000000000004">
      <c r="A122" s="3">
        <v>116</v>
      </c>
      <c r="B122" s="19">
        <v>116</v>
      </c>
      <c r="C122" s="3"/>
      <c r="D122" s="58"/>
      <c r="E122" s="58"/>
      <c r="F122" s="12"/>
      <c r="G122" s="12"/>
      <c r="H122" s="12"/>
      <c r="I122" s="12"/>
      <c r="J122" s="3"/>
      <c r="K122" s="5">
        <v>6</v>
      </c>
      <c r="L122" s="3"/>
      <c r="M122" s="23"/>
      <c r="N122" s="57"/>
    </row>
    <row r="123" spans="1:14" x14ac:dyDescent="0.55000000000000004">
      <c r="A123" s="3">
        <v>117</v>
      </c>
      <c r="B123" s="19">
        <v>117</v>
      </c>
      <c r="C123" s="3"/>
      <c r="D123" s="58"/>
      <c r="E123" s="58"/>
      <c r="F123" s="12"/>
      <c r="G123" s="12"/>
      <c r="H123" s="12"/>
      <c r="I123" s="12"/>
      <c r="J123" s="3"/>
      <c r="K123" s="5">
        <v>6</v>
      </c>
      <c r="L123" s="3"/>
      <c r="M123" s="23"/>
      <c r="N123" s="57"/>
    </row>
    <row r="124" spans="1:14" x14ac:dyDescent="0.55000000000000004">
      <c r="A124" s="3">
        <v>118</v>
      </c>
      <c r="B124" s="19">
        <v>118</v>
      </c>
      <c r="C124" s="3"/>
      <c r="D124" s="58"/>
      <c r="E124" s="58"/>
      <c r="F124" s="12"/>
      <c r="G124" s="12"/>
      <c r="H124" s="12"/>
      <c r="I124" s="12"/>
      <c r="J124" s="3"/>
      <c r="K124" s="5">
        <v>6</v>
      </c>
      <c r="L124" s="3"/>
      <c r="M124" s="23"/>
      <c r="N124" s="57"/>
    </row>
    <row r="125" spans="1:14" x14ac:dyDescent="0.55000000000000004">
      <c r="A125" s="3">
        <v>119</v>
      </c>
      <c r="B125" s="19">
        <v>119</v>
      </c>
      <c r="C125" s="3"/>
      <c r="D125" s="58"/>
      <c r="E125" s="58"/>
      <c r="F125" s="12"/>
      <c r="G125" s="12"/>
      <c r="H125" s="12"/>
      <c r="I125" s="12"/>
      <c r="J125" s="3"/>
      <c r="K125" s="5">
        <v>6</v>
      </c>
      <c r="L125" s="3"/>
      <c r="M125" s="23"/>
      <c r="N125" s="57"/>
    </row>
    <row r="126" spans="1:14" x14ac:dyDescent="0.55000000000000004">
      <c r="A126" s="3">
        <v>120</v>
      </c>
      <c r="B126" s="19">
        <v>120</v>
      </c>
      <c r="C126" s="3"/>
      <c r="D126" s="58"/>
      <c r="E126" s="58"/>
      <c r="F126" s="12"/>
      <c r="G126" s="12"/>
      <c r="H126" s="12"/>
      <c r="I126" s="12"/>
      <c r="J126" s="3"/>
      <c r="K126" s="5">
        <v>6</v>
      </c>
      <c r="L126" s="3"/>
      <c r="M126" s="23"/>
      <c r="N126" s="57"/>
    </row>
    <row r="127" spans="1:14" x14ac:dyDescent="0.55000000000000004">
      <c r="A127" s="3">
        <v>121</v>
      </c>
      <c r="B127" s="19">
        <v>121</v>
      </c>
      <c r="C127" s="3"/>
      <c r="D127" s="58"/>
      <c r="E127" s="58"/>
      <c r="F127" s="12"/>
      <c r="G127" s="12"/>
      <c r="H127" s="12"/>
      <c r="I127" s="12"/>
      <c r="J127" s="3"/>
      <c r="K127" s="5">
        <v>6</v>
      </c>
      <c r="L127" s="3"/>
      <c r="M127" s="23"/>
      <c r="N127" s="57"/>
    </row>
    <row r="128" spans="1:14" x14ac:dyDescent="0.55000000000000004">
      <c r="A128" s="3">
        <v>122</v>
      </c>
      <c r="B128" s="19">
        <v>122</v>
      </c>
      <c r="C128" s="3"/>
      <c r="D128" s="58"/>
      <c r="E128" s="58"/>
      <c r="F128" s="12"/>
      <c r="G128" s="12"/>
      <c r="H128" s="12"/>
      <c r="I128" s="12"/>
      <c r="J128" s="3"/>
      <c r="K128" s="5">
        <v>6</v>
      </c>
      <c r="L128" s="3"/>
      <c r="M128" s="23"/>
      <c r="N128" s="57"/>
    </row>
    <row r="129" spans="1:14" x14ac:dyDescent="0.55000000000000004">
      <c r="A129" s="3">
        <v>123</v>
      </c>
      <c r="B129" s="19">
        <v>123</v>
      </c>
      <c r="C129" s="3"/>
      <c r="D129" s="58"/>
      <c r="E129" s="58"/>
      <c r="F129" s="12"/>
      <c r="G129" s="12"/>
      <c r="H129" s="12"/>
      <c r="I129" s="12"/>
      <c r="J129" s="3"/>
      <c r="K129" s="5">
        <v>6</v>
      </c>
      <c r="L129" s="3"/>
      <c r="M129" s="23"/>
      <c r="N129" s="57"/>
    </row>
    <row r="130" spans="1:14" x14ac:dyDescent="0.55000000000000004">
      <c r="A130" s="3">
        <v>124</v>
      </c>
      <c r="B130" s="19">
        <v>124</v>
      </c>
      <c r="C130" s="3"/>
      <c r="D130" s="58"/>
      <c r="E130" s="58"/>
      <c r="F130" s="12"/>
      <c r="G130" s="12"/>
      <c r="H130" s="12"/>
      <c r="I130" s="12"/>
      <c r="J130" s="3"/>
      <c r="K130" s="5">
        <v>6</v>
      </c>
      <c r="L130" s="3"/>
      <c r="M130" s="23"/>
      <c r="N130" s="57"/>
    </row>
    <row r="131" spans="1:14" x14ac:dyDescent="0.55000000000000004">
      <c r="A131" s="3">
        <v>125</v>
      </c>
      <c r="B131" s="19">
        <v>125</v>
      </c>
      <c r="C131" s="3"/>
      <c r="D131" s="58"/>
      <c r="E131" s="58"/>
      <c r="F131" s="12"/>
      <c r="G131" s="12"/>
      <c r="H131" s="12"/>
      <c r="I131" s="12"/>
      <c r="J131" s="3"/>
      <c r="K131" s="5">
        <v>6</v>
      </c>
      <c r="L131" s="3"/>
      <c r="M131" s="23"/>
      <c r="N131" s="57"/>
    </row>
    <row r="132" spans="1:14" x14ac:dyDescent="0.55000000000000004">
      <c r="A132" s="3">
        <v>126</v>
      </c>
      <c r="B132" s="19">
        <v>126</v>
      </c>
      <c r="C132" s="3"/>
      <c r="D132" s="58"/>
      <c r="E132" s="58"/>
      <c r="F132" s="12"/>
      <c r="G132" s="12"/>
      <c r="H132" s="12"/>
      <c r="I132" s="12"/>
      <c r="J132" s="3"/>
      <c r="K132" s="5">
        <v>6</v>
      </c>
      <c r="L132" s="3"/>
      <c r="M132" s="23"/>
      <c r="N132" s="57"/>
    </row>
    <row r="133" spans="1:14" x14ac:dyDescent="0.55000000000000004">
      <c r="A133" s="3">
        <v>127</v>
      </c>
      <c r="B133" s="19">
        <v>127</v>
      </c>
      <c r="C133" s="3"/>
      <c r="D133" s="58"/>
      <c r="E133" s="58"/>
      <c r="F133" s="12"/>
      <c r="G133" s="12"/>
      <c r="H133" s="12"/>
      <c r="I133" s="12"/>
      <c r="J133" s="3"/>
      <c r="K133" s="5">
        <v>6</v>
      </c>
      <c r="L133" s="3"/>
      <c r="M133" s="23"/>
      <c r="N133" s="57"/>
    </row>
    <row r="134" spans="1:14" x14ac:dyDescent="0.55000000000000004">
      <c r="A134" s="3">
        <v>128</v>
      </c>
      <c r="B134" s="19">
        <v>128</v>
      </c>
      <c r="C134" s="3"/>
      <c r="D134" s="58"/>
      <c r="E134" s="58"/>
      <c r="F134" s="12"/>
      <c r="G134" s="12"/>
      <c r="H134" s="12"/>
      <c r="I134" s="12"/>
      <c r="J134" s="3"/>
      <c r="K134" s="5">
        <v>6</v>
      </c>
      <c r="L134" s="3"/>
      <c r="M134" s="23"/>
      <c r="N134" s="57"/>
    </row>
    <row r="135" spans="1:14" x14ac:dyDescent="0.55000000000000004">
      <c r="A135" s="3">
        <v>129</v>
      </c>
      <c r="B135" s="19">
        <v>129</v>
      </c>
      <c r="C135" s="3"/>
      <c r="D135" s="58"/>
      <c r="E135" s="58"/>
      <c r="F135" s="12"/>
      <c r="G135" s="12"/>
      <c r="H135" s="12"/>
      <c r="I135" s="12"/>
      <c r="J135" s="3"/>
      <c r="K135" s="5">
        <v>6</v>
      </c>
      <c r="L135" s="3"/>
      <c r="M135" s="23"/>
      <c r="N135" s="57"/>
    </row>
    <row r="136" spans="1:14" x14ac:dyDescent="0.55000000000000004">
      <c r="A136" s="3">
        <v>130</v>
      </c>
      <c r="B136" s="19">
        <v>130</v>
      </c>
      <c r="C136" s="3"/>
      <c r="D136" s="58"/>
      <c r="E136" s="58"/>
      <c r="F136" s="12"/>
      <c r="G136" s="12"/>
      <c r="H136" s="12"/>
      <c r="I136" s="12"/>
      <c r="J136" s="3"/>
      <c r="K136" s="5">
        <v>6</v>
      </c>
      <c r="L136" s="3"/>
      <c r="M136" s="23"/>
      <c r="N136" s="57"/>
    </row>
    <row r="137" spans="1:14" x14ac:dyDescent="0.55000000000000004">
      <c r="A137" s="3">
        <v>131</v>
      </c>
      <c r="B137" s="19">
        <v>131</v>
      </c>
      <c r="C137" s="3"/>
      <c r="D137" s="58"/>
      <c r="E137" s="58"/>
      <c r="F137" s="12"/>
      <c r="G137" s="12"/>
      <c r="H137" s="12"/>
      <c r="I137" s="12"/>
      <c r="J137" s="3"/>
      <c r="K137" s="5">
        <v>6</v>
      </c>
      <c r="L137" s="3"/>
      <c r="M137" s="23"/>
      <c r="N137" s="57"/>
    </row>
    <row r="138" spans="1:14" x14ac:dyDescent="0.55000000000000004">
      <c r="A138" s="3">
        <v>132</v>
      </c>
      <c r="B138" s="19">
        <v>132</v>
      </c>
      <c r="C138" s="3"/>
      <c r="D138" s="58"/>
      <c r="E138" s="58"/>
      <c r="F138" s="12"/>
      <c r="G138" s="12"/>
      <c r="H138" s="12"/>
      <c r="I138" s="12"/>
      <c r="J138" s="3"/>
      <c r="K138" s="5">
        <v>6</v>
      </c>
      <c r="L138" s="3"/>
      <c r="M138" s="23"/>
      <c r="N138" s="57"/>
    </row>
    <row r="139" spans="1:14" x14ac:dyDescent="0.55000000000000004">
      <c r="A139" s="3">
        <v>133</v>
      </c>
      <c r="B139" s="19">
        <v>133</v>
      </c>
      <c r="C139" s="3"/>
      <c r="D139" s="58"/>
      <c r="E139" s="58"/>
      <c r="F139" s="12"/>
      <c r="G139" s="12"/>
      <c r="H139" s="12"/>
      <c r="I139" s="12"/>
      <c r="J139" s="3"/>
      <c r="K139" s="5">
        <v>6</v>
      </c>
      <c r="L139" s="3"/>
      <c r="M139" s="23"/>
      <c r="N139" s="57"/>
    </row>
    <row r="140" spans="1:14" x14ac:dyDescent="0.55000000000000004">
      <c r="A140" s="3">
        <v>134</v>
      </c>
      <c r="B140" s="19">
        <v>134</v>
      </c>
      <c r="C140" s="3"/>
      <c r="D140" s="58"/>
      <c r="E140" s="58"/>
      <c r="F140" s="12"/>
      <c r="G140" s="12"/>
      <c r="H140" s="12"/>
      <c r="I140" s="12"/>
      <c r="J140" s="3"/>
      <c r="K140" s="5">
        <v>6</v>
      </c>
      <c r="L140" s="3"/>
      <c r="M140" s="23"/>
      <c r="N140" s="57"/>
    </row>
    <row r="141" spans="1:14" x14ac:dyDescent="0.55000000000000004">
      <c r="A141" s="3">
        <v>135</v>
      </c>
      <c r="B141" s="19">
        <v>135</v>
      </c>
      <c r="C141" s="3"/>
      <c r="D141" s="58"/>
      <c r="E141" s="58"/>
      <c r="F141" s="12"/>
      <c r="G141" s="12"/>
      <c r="H141" s="12"/>
      <c r="I141" s="12"/>
      <c r="J141" s="3"/>
      <c r="K141" s="5">
        <v>6</v>
      </c>
      <c r="L141" s="3"/>
      <c r="M141" s="23"/>
      <c r="N141" s="57"/>
    </row>
    <row r="142" spans="1:14" x14ac:dyDescent="0.55000000000000004">
      <c r="A142" s="3">
        <v>136</v>
      </c>
      <c r="B142" s="19">
        <v>136</v>
      </c>
      <c r="C142" s="3"/>
      <c r="D142" s="58"/>
      <c r="E142" s="58"/>
      <c r="F142" s="12"/>
      <c r="G142" s="12"/>
      <c r="H142" s="12"/>
      <c r="I142" s="12"/>
      <c r="J142" s="3"/>
      <c r="K142" s="5">
        <v>6</v>
      </c>
      <c r="L142" s="3"/>
      <c r="M142" s="23"/>
      <c r="N142" s="57"/>
    </row>
    <row r="143" spans="1:14" x14ac:dyDescent="0.55000000000000004">
      <c r="A143" s="3">
        <v>137</v>
      </c>
      <c r="B143" s="19">
        <v>137</v>
      </c>
      <c r="C143" s="3"/>
      <c r="D143" s="58"/>
      <c r="E143" s="58"/>
      <c r="F143" s="12"/>
      <c r="G143" s="12"/>
      <c r="H143" s="12"/>
      <c r="I143" s="12"/>
      <c r="J143" s="3"/>
      <c r="K143" s="5">
        <v>6</v>
      </c>
      <c r="L143" s="3"/>
      <c r="M143" s="23"/>
      <c r="N143" s="57"/>
    </row>
    <row r="144" spans="1:14" x14ac:dyDescent="0.55000000000000004">
      <c r="A144" s="3">
        <v>138</v>
      </c>
      <c r="B144" s="19">
        <v>138</v>
      </c>
      <c r="C144" s="3"/>
      <c r="D144" s="58"/>
      <c r="E144" s="58"/>
      <c r="F144" s="12"/>
      <c r="G144" s="12"/>
      <c r="H144" s="12"/>
      <c r="I144" s="12"/>
      <c r="J144" s="3"/>
      <c r="K144" s="5">
        <v>6</v>
      </c>
      <c r="L144" s="3"/>
      <c r="M144" s="23"/>
      <c r="N144" s="57"/>
    </row>
    <row r="145" spans="1:14" x14ac:dyDescent="0.55000000000000004">
      <c r="A145" s="3">
        <v>139</v>
      </c>
      <c r="B145" s="19">
        <v>139</v>
      </c>
      <c r="C145" s="3"/>
      <c r="D145" s="58"/>
      <c r="E145" s="58"/>
      <c r="F145" s="12"/>
      <c r="G145" s="12"/>
      <c r="H145" s="12"/>
      <c r="I145" s="12"/>
      <c r="J145" s="3"/>
      <c r="K145" s="5">
        <v>6</v>
      </c>
      <c r="L145" s="3"/>
      <c r="M145" s="23"/>
      <c r="N145" s="57"/>
    </row>
    <row r="146" spans="1:14" x14ac:dyDescent="0.55000000000000004">
      <c r="A146" s="3">
        <v>140</v>
      </c>
      <c r="B146" s="19">
        <v>140</v>
      </c>
      <c r="C146" s="3"/>
      <c r="D146" s="58"/>
      <c r="E146" s="58"/>
      <c r="F146" s="12"/>
      <c r="G146" s="12"/>
      <c r="H146" s="12"/>
      <c r="I146" s="12"/>
      <c r="J146" s="3"/>
      <c r="K146" s="5">
        <v>6</v>
      </c>
      <c r="L146" s="3"/>
      <c r="M146" s="23"/>
      <c r="N146" s="57"/>
    </row>
    <row r="147" spans="1:14" x14ac:dyDescent="0.55000000000000004">
      <c r="A147" s="3">
        <v>141</v>
      </c>
      <c r="B147" s="19">
        <v>141</v>
      </c>
      <c r="C147" s="3"/>
      <c r="D147" s="58"/>
      <c r="E147" s="58"/>
      <c r="F147" s="12"/>
      <c r="G147" s="12"/>
      <c r="H147" s="12"/>
      <c r="I147" s="12"/>
      <c r="J147" s="3"/>
      <c r="K147" s="5">
        <v>6</v>
      </c>
      <c r="L147" s="3"/>
      <c r="M147" s="23"/>
      <c r="N147" s="57"/>
    </row>
    <row r="148" spans="1:14" x14ac:dyDescent="0.55000000000000004">
      <c r="A148" s="3">
        <v>142</v>
      </c>
      <c r="B148" s="19">
        <v>142</v>
      </c>
      <c r="C148" s="3"/>
      <c r="D148" s="58"/>
      <c r="E148" s="58"/>
      <c r="F148" s="12"/>
      <c r="G148" s="12"/>
      <c r="H148" s="12"/>
      <c r="I148" s="12"/>
      <c r="J148" s="3"/>
      <c r="K148" s="5">
        <v>6</v>
      </c>
      <c r="L148" s="3"/>
      <c r="M148" s="23"/>
      <c r="N148" s="57"/>
    </row>
    <row r="149" spans="1:14" x14ac:dyDescent="0.55000000000000004">
      <c r="A149" s="3">
        <v>143</v>
      </c>
      <c r="B149" s="19">
        <v>143</v>
      </c>
      <c r="C149" s="3"/>
      <c r="D149" s="58"/>
      <c r="E149" s="58"/>
      <c r="F149" s="12"/>
      <c r="G149" s="12"/>
      <c r="H149" s="12"/>
      <c r="I149" s="12"/>
      <c r="J149" s="3"/>
      <c r="K149" s="5">
        <v>6</v>
      </c>
      <c r="L149" s="3"/>
      <c r="M149" s="23"/>
      <c r="N149" s="57"/>
    </row>
    <row r="150" spans="1:14" x14ac:dyDescent="0.55000000000000004">
      <c r="A150" s="3">
        <v>144</v>
      </c>
      <c r="B150" s="19">
        <v>144</v>
      </c>
      <c r="C150" s="3"/>
      <c r="D150" s="58"/>
      <c r="E150" s="58"/>
      <c r="F150" s="12"/>
      <c r="G150" s="12"/>
      <c r="H150" s="12"/>
      <c r="I150" s="12"/>
      <c r="J150" s="3"/>
      <c r="K150" s="5">
        <v>6</v>
      </c>
      <c r="L150" s="3"/>
      <c r="M150" s="23"/>
      <c r="N150" s="57"/>
    </row>
    <row r="151" spans="1:14" x14ac:dyDescent="0.55000000000000004">
      <c r="A151" s="3">
        <v>145</v>
      </c>
      <c r="B151" s="19">
        <v>145</v>
      </c>
      <c r="C151" s="3"/>
      <c r="D151" s="58"/>
      <c r="E151" s="58"/>
      <c r="F151" s="12"/>
      <c r="G151" s="12"/>
      <c r="H151" s="12"/>
      <c r="I151" s="12"/>
      <c r="J151" s="3"/>
      <c r="K151" s="5">
        <v>6</v>
      </c>
      <c r="L151" s="3"/>
      <c r="M151" s="23"/>
      <c r="N151" s="57"/>
    </row>
    <row r="152" spans="1:14" x14ac:dyDescent="0.55000000000000004">
      <c r="A152" s="3">
        <v>146</v>
      </c>
      <c r="B152" s="19">
        <v>146</v>
      </c>
      <c r="C152" s="3"/>
      <c r="D152" s="58"/>
      <c r="E152" s="58"/>
      <c r="F152" s="12"/>
      <c r="G152" s="12"/>
      <c r="H152" s="12"/>
      <c r="I152" s="12"/>
      <c r="J152" s="3"/>
      <c r="K152" s="5">
        <v>6</v>
      </c>
      <c r="L152" s="3"/>
      <c r="M152" s="23"/>
      <c r="N152" s="57"/>
    </row>
    <row r="153" spans="1:14" x14ac:dyDescent="0.55000000000000004">
      <c r="A153" s="3">
        <v>147</v>
      </c>
      <c r="B153" s="19">
        <v>147</v>
      </c>
      <c r="C153" s="3"/>
      <c r="D153" s="58"/>
      <c r="E153" s="58"/>
      <c r="F153" s="12"/>
      <c r="G153" s="12"/>
      <c r="H153" s="12"/>
      <c r="I153" s="12"/>
      <c r="J153" s="3"/>
      <c r="K153" s="5">
        <v>6</v>
      </c>
      <c r="L153" s="3"/>
      <c r="M153" s="23"/>
      <c r="N153" s="57"/>
    </row>
    <row r="154" spans="1:14" x14ac:dyDescent="0.55000000000000004">
      <c r="A154" s="3">
        <v>148</v>
      </c>
      <c r="B154" s="19">
        <v>148</v>
      </c>
      <c r="C154" s="3"/>
      <c r="D154" s="58"/>
      <c r="E154" s="58"/>
      <c r="F154" s="12"/>
      <c r="G154" s="12"/>
      <c r="H154" s="12"/>
      <c r="I154" s="12"/>
      <c r="J154" s="3"/>
      <c r="K154" s="5">
        <v>6</v>
      </c>
      <c r="L154" s="3"/>
      <c r="M154" s="23"/>
      <c r="N154" s="57"/>
    </row>
    <row r="155" spans="1:14" x14ac:dyDescent="0.55000000000000004">
      <c r="A155" s="3">
        <v>149</v>
      </c>
      <c r="B155" s="19">
        <v>149</v>
      </c>
      <c r="C155" s="3"/>
      <c r="D155" s="58"/>
      <c r="E155" s="58"/>
      <c r="F155" s="12"/>
      <c r="G155" s="12"/>
      <c r="H155" s="12"/>
      <c r="I155" s="12"/>
      <c r="J155" s="3"/>
      <c r="K155" s="5">
        <v>6</v>
      </c>
      <c r="L155" s="3"/>
      <c r="M155" s="23"/>
      <c r="N155" s="57"/>
    </row>
    <row r="156" spans="1:14" x14ac:dyDescent="0.55000000000000004">
      <c r="A156" s="3">
        <v>150</v>
      </c>
      <c r="B156" s="19">
        <v>150</v>
      </c>
      <c r="C156" s="3"/>
      <c r="D156" s="58"/>
      <c r="E156" s="58"/>
      <c r="F156" s="12"/>
      <c r="G156" s="12"/>
      <c r="H156" s="12"/>
      <c r="I156" s="12"/>
      <c r="J156" s="3"/>
      <c r="K156" s="5">
        <v>6</v>
      </c>
      <c r="L156" s="3"/>
      <c r="M156" s="23"/>
      <c r="N156" s="57"/>
    </row>
    <row r="157" spans="1:14" x14ac:dyDescent="0.55000000000000004">
      <c r="A157" s="3">
        <v>151</v>
      </c>
      <c r="B157" s="19">
        <v>151</v>
      </c>
      <c r="C157" s="3"/>
      <c r="D157" s="58"/>
      <c r="E157" s="58"/>
      <c r="F157" s="12"/>
      <c r="G157" s="12"/>
      <c r="H157" s="12"/>
      <c r="I157" s="12"/>
      <c r="J157" s="3"/>
      <c r="K157" s="5">
        <v>6</v>
      </c>
      <c r="L157" s="3"/>
      <c r="M157" s="23"/>
      <c r="N157" s="57"/>
    </row>
    <row r="158" spans="1:14" x14ac:dyDescent="0.55000000000000004">
      <c r="A158" s="3">
        <v>152</v>
      </c>
      <c r="B158" s="19">
        <v>152</v>
      </c>
      <c r="C158" s="3"/>
      <c r="D158" s="58"/>
      <c r="E158" s="58"/>
      <c r="F158" s="12"/>
      <c r="G158" s="12"/>
      <c r="H158" s="12"/>
      <c r="I158" s="12"/>
      <c r="J158" s="3"/>
      <c r="K158" s="5">
        <v>6</v>
      </c>
      <c r="L158" s="3"/>
      <c r="M158" s="23"/>
      <c r="N158" s="57"/>
    </row>
    <row r="159" spans="1:14" x14ac:dyDescent="0.55000000000000004">
      <c r="A159" s="3">
        <v>153</v>
      </c>
      <c r="B159" s="19">
        <v>153</v>
      </c>
      <c r="C159" s="3"/>
      <c r="D159" s="58"/>
      <c r="E159" s="58"/>
      <c r="F159" s="12"/>
      <c r="G159" s="12"/>
      <c r="H159" s="12"/>
      <c r="I159" s="12"/>
      <c r="J159" s="3"/>
      <c r="K159" s="5">
        <v>6</v>
      </c>
      <c r="L159" s="3"/>
      <c r="M159" s="23"/>
      <c r="N159" s="57"/>
    </row>
    <row r="160" spans="1:14" x14ac:dyDescent="0.55000000000000004">
      <c r="A160" s="3">
        <v>154</v>
      </c>
      <c r="B160" s="19">
        <v>154</v>
      </c>
      <c r="C160" s="3"/>
      <c r="D160" s="58"/>
      <c r="E160" s="58"/>
      <c r="F160" s="12"/>
      <c r="G160" s="12"/>
      <c r="H160" s="12"/>
      <c r="I160" s="12"/>
      <c r="J160" s="3"/>
      <c r="K160" s="5">
        <v>6</v>
      </c>
      <c r="L160" s="3"/>
      <c r="M160" s="23"/>
      <c r="N160" s="57"/>
    </row>
    <row r="161" spans="1:14" x14ac:dyDescent="0.55000000000000004">
      <c r="A161" s="3">
        <v>155</v>
      </c>
      <c r="B161" s="19">
        <v>155</v>
      </c>
      <c r="C161" s="3"/>
      <c r="D161" s="58"/>
      <c r="E161" s="58"/>
      <c r="F161" s="12"/>
      <c r="G161" s="12"/>
      <c r="H161" s="12"/>
      <c r="I161" s="12"/>
      <c r="J161" s="3"/>
      <c r="K161" s="5">
        <v>6</v>
      </c>
      <c r="L161" s="3"/>
      <c r="M161" s="23"/>
      <c r="N161" s="57"/>
    </row>
    <row r="162" spans="1:14" x14ac:dyDescent="0.55000000000000004">
      <c r="A162" s="3">
        <v>156</v>
      </c>
      <c r="B162" s="19">
        <v>156</v>
      </c>
      <c r="C162" s="3"/>
      <c r="D162" s="58"/>
      <c r="E162" s="58"/>
      <c r="F162" s="12"/>
      <c r="G162" s="12"/>
      <c r="H162" s="12"/>
      <c r="I162" s="12"/>
      <c r="J162" s="3"/>
      <c r="K162" s="5">
        <v>6</v>
      </c>
      <c r="L162" s="3"/>
      <c r="M162" s="23"/>
      <c r="N162" s="57"/>
    </row>
    <row r="163" spans="1:14" x14ac:dyDescent="0.55000000000000004">
      <c r="A163" s="3">
        <v>157</v>
      </c>
      <c r="B163" s="19">
        <v>157</v>
      </c>
      <c r="C163" s="3"/>
      <c r="D163" s="58"/>
      <c r="E163" s="58"/>
      <c r="F163" s="12"/>
      <c r="G163" s="12"/>
      <c r="H163" s="12"/>
      <c r="I163" s="12"/>
      <c r="J163" s="3"/>
      <c r="K163" s="5">
        <v>6</v>
      </c>
      <c r="L163" s="3"/>
      <c r="M163" s="23"/>
      <c r="N163" s="57"/>
    </row>
    <row r="164" spans="1:14" x14ac:dyDescent="0.55000000000000004">
      <c r="A164" s="3">
        <v>158</v>
      </c>
      <c r="B164" s="19">
        <v>158</v>
      </c>
      <c r="C164" s="3"/>
      <c r="D164" s="58"/>
      <c r="E164" s="58"/>
      <c r="F164" s="12"/>
      <c r="G164" s="12"/>
      <c r="H164" s="12"/>
      <c r="I164" s="12"/>
      <c r="J164" s="3"/>
      <c r="K164" s="5">
        <v>6</v>
      </c>
      <c r="L164" s="3"/>
      <c r="M164" s="23"/>
      <c r="N164" s="57"/>
    </row>
    <row r="165" spans="1:14" x14ac:dyDescent="0.55000000000000004">
      <c r="A165" s="3">
        <v>159</v>
      </c>
      <c r="B165" s="19">
        <v>159</v>
      </c>
      <c r="C165" s="3"/>
      <c r="D165" s="58"/>
      <c r="E165" s="58"/>
      <c r="F165" s="12"/>
      <c r="G165" s="12"/>
      <c r="H165" s="12"/>
      <c r="I165" s="12"/>
      <c r="J165" s="3"/>
      <c r="K165" s="5">
        <v>6</v>
      </c>
      <c r="L165" s="3"/>
      <c r="M165" s="23"/>
      <c r="N165" s="57"/>
    </row>
    <row r="166" spans="1:14" x14ac:dyDescent="0.55000000000000004">
      <c r="A166" s="3">
        <v>160</v>
      </c>
      <c r="B166" s="19">
        <v>160</v>
      </c>
      <c r="C166" s="3"/>
      <c r="D166" s="58"/>
      <c r="E166" s="58"/>
      <c r="F166" s="12"/>
      <c r="G166" s="12"/>
      <c r="H166" s="12"/>
      <c r="I166" s="12"/>
      <c r="J166" s="3"/>
      <c r="K166" s="5">
        <v>6</v>
      </c>
      <c r="L166" s="3"/>
      <c r="M166" s="23"/>
      <c r="N166" s="57"/>
    </row>
    <row r="167" spans="1:14" x14ac:dyDescent="0.55000000000000004">
      <c r="A167" s="3">
        <v>161</v>
      </c>
      <c r="B167" s="19">
        <v>161</v>
      </c>
      <c r="C167" s="3"/>
      <c r="D167" s="58"/>
      <c r="E167" s="58"/>
      <c r="F167" s="12"/>
      <c r="G167" s="12"/>
      <c r="H167" s="12"/>
      <c r="I167" s="12"/>
      <c r="J167" s="3"/>
      <c r="K167" s="5">
        <v>6</v>
      </c>
      <c r="L167" s="3"/>
      <c r="M167" s="23"/>
      <c r="N167" s="57"/>
    </row>
    <row r="168" spans="1:14" x14ac:dyDescent="0.55000000000000004">
      <c r="A168" s="3">
        <v>162</v>
      </c>
      <c r="B168" s="19">
        <v>162</v>
      </c>
      <c r="C168" s="3"/>
      <c r="D168" s="58"/>
      <c r="E168" s="58"/>
      <c r="F168" s="12"/>
      <c r="G168" s="12"/>
      <c r="H168" s="12"/>
      <c r="I168" s="12"/>
      <c r="J168" s="3"/>
      <c r="K168" s="5">
        <v>6</v>
      </c>
      <c r="L168" s="3"/>
      <c r="M168" s="23"/>
      <c r="N168" s="57"/>
    </row>
    <row r="169" spans="1:14" x14ac:dyDescent="0.55000000000000004">
      <c r="A169" s="3">
        <v>163</v>
      </c>
      <c r="B169" s="19">
        <v>163</v>
      </c>
      <c r="C169" s="3"/>
      <c r="D169" s="58"/>
      <c r="E169" s="58"/>
      <c r="F169" s="12"/>
      <c r="G169" s="12"/>
      <c r="H169" s="12"/>
      <c r="I169" s="12"/>
      <c r="J169" s="3"/>
      <c r="K169" s="5">
        <v>6</v>
      </c>
      <c r="L169" s="3"/>
      <c r="M169" s="23"/>
      <c r="N169" s="57"/>
    </row>
    <row r="170" spans="1:14" x14ac:dyDescent="0.55000000000000004">
      <c r="A170" s="3">
        <v>164</v>
      </c>
      <c r="B170" s="19">
        <v>164</v>
      </c>
      <c r="C170" s="3"/>
      <c r="D170" s="58"/>
      <c r="E170" s="58"/>
      <c r="F170" s="12"/>
      <c r="G170" s="12"/>
      <c r="H170" s="12"/>
      <c r="I170" s="12"/>
      <c r="J170" s="3"/>
      <c r="K170" s="5">
        <v>6</v>
      </c>
      <c r="L170" s="3"/>
      <c r="M170" s="23"/>
      <c r="N170" s="57"/>
    </row>
    <row r="171" spans="1:14" x14ac:dyDescent="0.55000000000000004">
      <c r="A171" s="3">
        <v>165</v>
      </c>
      <c r="B171" s="19">
        <v>165</v>
      </c>
      <c r="C171" s="3"/>
      <c r="D171" s="58"/>
      <c r="E171" s="58"/>
      <c r="F171" s="12"/>
      <c r="G171" s="12"/>
      <c r="H171" s="12"/>
      <c r="I171" s="12"/>
      <c r="J171" s="3"/>
      <c r="K171" s="5">
        <v>6</v>
      </c>
      <c r="L171" s="3"/>
      <c r="M171" s="23"/>
      <c r="N171" s="57"/>
    </row>
    <row r="172" spans="1:14" x14ac:dyDescent="0.55000000000000004">
      <c r="A172" s="3">
        <v>166</v>
      </c>
      <c r="B172" s="19">
        <v>166</v>
      </c>
      <c r="C172" s="3"/>
      <c r="D172" s="58"/>
      <c r="E172" s="58"/>
      <c r="F172" s="12"/>
      <c r="G172" s="12"/>
      <c r="H172" s="12"/>
      <c r="I172" s="12"/>
      <c r="J172" s="3"/>
      <c r="K172" s="5">
        <v>6</v>
      </c>
      <c r="L172" s="3"/>
      <c r="M172" s="23"/>
      <c r="N172" s="57"/>
    </row>
    <row r="173" spans="1:14" x14ac:dyDescent="0.55000000000000004">
      <c r="A173" s="3">
        <v>167</v>
      </c>
      <c r="B173" s="19">
        <v>167</v>
      </c>
      <c r="C173" s="3"/>
      <c r="D173" s="58"/>
      <c r="E173" s="58"/>
      <c r="F173" s="12"/>
      <c r="G173" s="12"/>
      <c r="H173" s="12"/>
      <c r="I173" s="12"/>
      <c r="J173" s="3"/>
      <c r="K173" s="5">
        <v>6</v>
      </c>
      <c r="L173" s="3"/>
      <c r="M173" s="23"/>
      <c r="N173" s="57"/>
    </row>
    <row r="174" spans="1:14" x14ac:dyDescent="0.55000000000000004">
      <c r="A174" s="3">
        <v>168</v>
      </c>
      <c r="B174" s="19">
        <v>168</v>
      </c>
      <c r="C174" s="3"/>
      <c r="D174" s="58"/>
      <c r="E174" s="58"/>
      <c r="F174" s="12"/>
      <c r="G174" s="12"/>
      <c r="H174" s="12"/>
      <c r="I174" s="12"/>
      <c r="J174" s="3"/>
      <c r="K174" s="5">
        <v>6</v>
      </c>
      <c r="L174" s="3"/>
      <c r="M174" s="23"/>
      <c r="N174" s="57"/>
    </row>
    <row r="175" spans="1:14" x14ac:dyDescent="0.55000000000000004">
      <c r="A175" s="3">
        <v>169</v>
      </c>
      <c r="B175" s="19">
        <v>169</v>
      </c>
      <c r="C175" s="3"/>
      <c r="D175" s="58"/>
      <c r="E175" s="58"/>
      <c r="F175" s="12"/>
      <c r="G175" s="12"/>
      <c r="H175" s="12"/>
      <c r="I175" s="12"/>
      <c r="J175" s="3"/>
      <c r="K175" s="5">
        <v>6</v>
      </c>
      <c r="L175" s="3"/>
      <c r="M175" s="23"/>
      <c r="N175" s="57"/>
    </row>
    <row r="176" spans="1:14" x14ac:dyDescent="0.55000000000000004">
      <c r="A176" s="3">
        <v>170</v>
      </c>
      <c r="B176" s="19">
        <v>170</v>
      </c>
      <c r="C176" s="3"/>
      <c r="D176" s="58"/>
      <c r="E176" s="58"/>
      <c r="F176" s="12"/>
      <c r="G176" s="12"/>
      <c r="H176" s="12"/>
      <c r="I176" s="12"/>
      <c r="J176" s="3"/>
      <c r="K176" s="5">
        <v>6</v>
      </c>
      <c r="L176" s="3"/>
      <c r="M176" s="23"/>
      <c r="N176" s="57"/>
    </row>
    <row r="177" spans="1:14" x14ac:dyDescent="0.55000000000000004">
      <c r="A177" s="3">
        <v>171</v>
      </c>
      <c r="B177" s="19">
        <v>171</v>
      </c>
      <c r="C177" s="3"/>
      <c r="D177" s="58"/>
      <c r="E177" s="58"/>
      <c r="F177" s="12"/>
      <c r="G177" s="12"/>
      <c r="H177" s="12"/>
      <c r="I177" s="12"/>
      <c r="J177" s="3"/>
      <c r="K177" s="5">
        <v>6</v>
      </c>
      <c r="L177" s="3"/>
      <c r="M177" s="23"/>
      <c r="N177" s="57"/>
    </row>
    <row r="178" spans="1:14" x14ac:dyDescent="0.55000000000000004">
      <c r="A178" s="3">
        <v>172</v>
      </c>
      <c r="B178" s="19">
        <v>172</v>
      </c>
      <c r="C178" s="3"/>
      <c r="D178" s="58"/>
      <c r="E178" s="58"/>
      <c r="F178" s="12"/>
      <c r="G178" s="12"/>
      <c r="H178" s="12"/>
      <c r="I178" s="12"/>
      <c r="J178" s="3"/>
      <c r="K178" s="5">
        <v>6</v>
      </c>
      <c r="L178" s="3"/>
      <c r="M178" s="23"/>
      <c r="N178" s="57"/>
    </row>
    <row r="179" spans="1:14" x14ac:dyDescent="0.55000000000000004">
      <c r="A179" s="3">
        <v>173</v>
      </c>
      <c r="B179" s="19">
        <v>173</v>
      </c>
      <c r="C179" s="3"/>
      <c r="D179" s="58"/>
      <c r="E179" s="58"/>
      <c r="F179" s="12"/>
      <c r="G179" s="12"/>
      <c r="H179" s="12"/>
      <c r="I179" s="12"/>
      <c r="J179" s="3"/>
      <c r="K179" s="5">
        <v>6</v>
      </c>
      <c r="L179" s="3"/>
      <c r="M179" s="23"/>
      <c r="N179" s="57"/>
    </row>
    <row r="180" spans="1:14" x14ac:dyDescent="0.55000000000000004">
      <c r="A180" s="3">
        <v>174</v>
      </c>
      <c r="B180" s="19">
        <v>174</v>
      </c>
      <c r="C180" s="3"/>
      <c r="D180" s="58"/>
      <c r="E180" s="58"/>
      <c r="F180" s="12"/>
      <c r="G180" s="12"/>
      <c r="H180" s="12"/>
      <c r="I180" s="12"/>
      <c r="J180" s="3"/>
      <c r="K180" s="5">
        <v>6</v>
      </c>
      <c r="L180" s="3"/>
      <c r="M180" s="23"/>
      <c r="N180" s="57"/>
    </row>
    <row r="181" spans="1:14" x14ac:dyDescent="0.55000000000000004">
      <c r="A181" s="3">
        <v>175</v>
      </c>
      <c r="B181" s="19">
        <v>175</v>
      </c>
      <c r="C181" s="3"/>
      <c r="D181" s="58"/>
      <c r="E181" s="58"/>
      <c r="F181" s="12"/>
      <c r="G181" s="12"/>
      <c r="H181" s="12"/>
      <c r="I181" s="12"/>
      <c r="J181" s="3"/>
      <c r="K181" s="5">
        <v>6</v>
      </c>
      <c r="L181" s="3"/>
      <c r="M181" s="23"/>
      <c r="N181" s="57"/>
    </row>
    <row r="182" spans="1:14" x14ac:dyDescent="0.55000000000000004">
      <c r="A182" s="3">
        <v>176</v>
      </c>
      <c r="B182" s="19">
        <v>176</v>
      </c>
      <c r="C182" s="3"/>
      <c r="D182" s="58"/>
      <c r="E182" s="58"/>
      <c r="F182" s="12"/>
      <c r="G182" s="12"/>
      <c r="H182" s="12"/>
      <c r="I182" s="12"/>
      <c r="J182" s="3"/>
      <c r="K182" s="5">
        <v>6</v>
      </c>
      <c r="L182" s="3"/>
      <c r="M182" s="23"/>
      <c r="N182" s="57"/>
    </row>
    <row r="183" spans="1:14" x14ac:dyDescent="0.55000000000000004">
      <c r="A183" s="3">
        <v>177</v>
      </c>
      <c r="B183" s="19">
        <v>177</v>
      </c>
      <c r="C183" s="3"/>
      <c r="D183" s="58"/>
      <c r="E183" s="58"/>
      <c r="F183" s="12"/>
      <c r="G183" s="12"/>
      <c r="H183" s="12"/>
      <c r="I183" s="12"/>
      <c r="J183" s="3"/>
      <c r="K183" s="5">
        <v>6</v>
      </c>
      <c r="L183" s="3"/>
      <c r="M183" s="23"/>
      <c r="N183" s="57"/>
    </row>
    <row r="184" spans="1:14" x14ac:dyDescent="0.55000000000000004">
      <c r="A184" s="3">
        <v>178</v>
      </c>
      <c r="B184" s="19">
        <v>178</v>
      </c>
      <c r="C184" s="3"/>
      <c r="D184" s="58"/>
      <c r="E184" s="58"/>
      <c r="F184" s="12"/>
      <c r="G184" s="12"/>
      <c r="H184" s="12"/>
      <c r="I184" s="12"/>
      <c r="J184" s="3"/>
      <c r="K184" s="5">
        <v>6</v>
      </c>
      <c r="L184" s="3"/>
      <c r="M184" s="23"/>
      <c r="N184" s="57"/>
    </row>
    <row r="185" spans="1:14" x14ac:dyDescent="0.55000000000000004">
      <c r="A185" s="3">
        <v>179</v>
      </c>
      <c r="B185" s="19">
        <v>179</v>
      </c>
      <c r="C185" s="3"/>
      <c r="D185" s="58"/>
      <c r="E185" s="58"/>
      <c r="F185" s="12"/>
      <c r="G185" s="12"/>
      <c r="H185" s="12"/>
      <c r="I185" s="12"/>
      <c r="J185" s="3"/>
      <c r="K185" s="5">
        <v>6</v>
      </c>
      <c r="L185" s="3"/>
      <c r="M185" s="23"/>
      <c r="N185" s="57"/>
    </row>
    <row r="186" spans="1:14" x14ac:dyDescent="0.55000000000000004">
      <c r="A186" s="3">
        <v>180</v>
      </c>
      <c r="B186" s="19">
        <v>180</v>
      </c>
      <c r="C186" s="3"/>
      <c r="D186" s="58"/>
      <c r="E186" s="58"/>
      <c r="F186" s="12"/>
      <c r="G186" s="12"/>
      <c r="H186" s="12"/>
      <c r="I186" s="12"/>
      <c r="J186" s="3"/>
      <c r="K186" s="5">
        <v>6</v>
      </c>
      <c r="L186" s="3"/>
      <c r="M186" s="23"/>
      <c r="N186" s="57"/>
    </row>
    <row r="187" spans="1:14" x14ac:dyDescent="0.55000000000000004">
      <c r="A187" s="3">
        <v>181</v>
      </c>
      <c r="B187" s="19">
        <v>181</v>
      </c>
      <c r="C187" s="3"/>
      <c r="D187" s="58"/>
      <c r="E187" s="58"/>
      <c r="F187" s="12"/>
      <c r="G187" s="12"/>
      <c r="H187" s="12"/>
      <c r="I187" s="12"/>
      <c r="J187" s="3"/>
      <c r="K187" s="5">
        <v>6</v>
      </c>
      <c r="L187" s="3"/>
      <c r="M187" s="23"/>
      <c r="N187" s="57"/>
    </row>
    <row r="188" spans="1:14" x14ac:dyDescent="0.55000000000000004">
      <c r="A188" s="3">
        <v>182</v>
      </c>
      <c r="B188" s="19">
        <v>182</v>
      </c>
      <c r="C188" s="3"/>
      <c r="D188" s="58"/>
      <c r="E188" s="58"/>
      <c r="F188" s="12"/>
      <c r="G188" s="12"/>
      <c r="H188" s="12"/>
      <c r="I188" s="12"/>
      <c r="J188" s="3"/>
      <c r="K188" s="5">
        <v>6</v>
      </c>
      <c r="L188" s="3"/>
      <c r="M188" s="23"/>
      <c r="N188" s="57"/>
    </row>
    <row r="189" spans="1:14" x14ac:dyDescent="0.55000000000000004">
      <c r="A189" s="3">
        <v>183</v>
      </c>
      <c r="B189" s="19">
        <v>183</v>
      </c>
      <c r="C189" s="3"/>
      <c r="D189" s="58"/>
      <c r="E189" s="58"/>
      <c r="F189" s="12"/>
      <c r="G189" s="12"/>
      <c r="H189" s="12"/>
      <c r="I189" s="12"/>
      <c r="J189" s="3"/>
      <c r="K189" s="5">
        <v>6</v>
      </c>
      <c r="L189" s="3"/>
      <c r="M189" s="23"/>
      <c r="N189" s="57"/>
    </row>
    <row r="190" spans="1:14" x14ac:dyDescent="0.55000000000000004">
      <c r="A190" s="3">
        <v>184</v>
      </c>
      <c r="B190" s="19">
        <v>184</v>
      </c>
      <c r="C190" s="3"/>
      <c r="D190" s="58"/>
      <c r="E190" s="58"/>
      <c r="F190" s="12"/>
      <c r="G190" s="12"/>
      <c r="H190" s="12"/>
      <c r="I190" s="12"/>
      <c r="J190" s="3"/>
      <c r="K190" s="5">
        <v>6</v>
      </c>
      <c r="L190" s="3"/>
      <c r="M190" s="23"/>
      <c r="N190" s="57"/>
    </row>
    <row r="191" spans="1:14" x14ac:dyDescent="0.55000000000000004">
      <c r="A191" s="3">
        <v>185</v>
      </c>
      <c r="B191" s="19">
        <v>185</v>
      </c>
      <c r="C191" s="3"/>
      <c r="D191" s="58"/>
      <c r="E191" s="58"/>
      <c r="F191" s="12"/>
      <c r="G191" s="12"/>
      <c r="H191" s="12"/>
      <c r="I191" s="12"/>
      <c r="J191" s="3"/>
      <c r="K191" s="5">
        <v>6</v>
      </c>
      <c r="L191" s="3"/>
      <c r="M191" s="23"/>
      <c r="N191" s="57"/>
    </row>
    <row r="192" spans="1:14" x14ac:dyDescent="0.55000000000000004">
      <c r="A192" s="3">
        <v>186</v>
      </c>
      <c r="B192" s="19">
        <v>186</v>
      </c>
      <c r="C192" s="3"/>
      <c r="D192" s="58"/>
      <c r="E192" s="58"/>
      <c r="F192" s="12"/>
      <c r="G192" s="12"/>
      <c r="H192" s="12"/>
      <c r="I192" s="12"/>
      <c r="J192" s="3"/>
      <c r="K192" s="5">
        <v>6</v>
      </c>
      <c r="L192" s="3"/>
      <c r="M192" s="23"/>
      <c r="N192" s="57"/>
    </row>
    <row r="193" spans="1:14" x14ac:dyDescent="0.55000000000000004">
      <c r="A193" s="3">
        <v>187</v>
      </c>
      <c r="B193" s="19">
        <v>187</v>
      </c>
      <c r="C193" s="3"/>
      <c r="D193" s="58"/>
      <c r="E193" s="58"/>
      <c r="F193" s="12"/>
      <c r="G193" s="12"/>
      <c r="H193" s="12"/>
      <c r="I193" s="12"/>
      <c r="J193" s="3"/>
      <c r="K193" s="5">
        <v>6</v>
      </c>
      <c r="L193" s="3"/>
      <c r="M193" s="23"/>
      <c r="N193" s="57"/>
    </row>
    <row r="194" spans="1:14" x14ac:dyDescent="0.55000000000000004">
      <c r="A194" s="3">
        <v>188</v>
      </c>
      <c r="B194" s="19">
        <v>188</v>
      </c>
      <c r="C194" s="3"/>
      <c r="D194" s="58"/>
      <c r="E194" s="58"/>
      <c r="F194" s="12"/>
      <c r="G194" s="12"/>
      <c r="H194" s="12"/>
      <c r="I194" s="12"/>
      <c r="J194" s="3"/>
      <c r="K194" s="5">
        <v>6</v>
      </c>
      <c r="L194" s="3"/>
      <c r="M194" s="23"/>
      <c r="N194" s="57"/>
    </row>
    <row r="195" spans="1:14" x14ac:dyDescent="0.55000000000000004">
      <c r="A195" s="3">
        <v>189</v>
      </c>
      <c r="B195" s="19">
        <v>189</v>
      </c>
      <c r="C195" s="3"/>
      <c r="D195" s="58"/>
      <c r="E195" s="58"/>
      <c r="F195" s="12"/>
      <c r="G195" s="12"/>
      <c r="H195" s="12"/>
      <c r="I195" s="12"/>
      <c r="J195" s="3"/>
      <c r="K195" s="5">
        <v>6</v>
      </c>
      <c r="L195" s="3"/>
      <c r="M195" s="23"/>
      <c r="N195" s="57"/>
    </row>
    <row r="196" spans="1:14" x14ac:dyDescent="0.55000000000000004">
      <c r="A196" s="3">
        <v>190</v>
      </c>
      <c r="B196" s="19">
        <v>190</v>
      </c>
      <c r="C196" s="3"/>
      <c r="D196" s="58"/>
      <c r="E196" s="58"/>
      <c r="F196" s="12"/>
      <c r="G196" s="12"/>
      <c r="H196" s="12"/>
      <c r="I196" s="12"/>
      <c r="J196" s="3"/>
      <c r="K196" s="5">
        <v>6</v>
      </c>
      <c r="L196" s="3"/>
      <c r="M196" s="23"/>
      <c r="N196" s="57"/>
    </row>
    <row r="197" spans="1:14" x14ac:dyDescent="0.55000000000000004">
      <c r="A197" s="3">
        <v>191</v>
      </c>
      <c r="B197" s="19">
        <v>191</v>
      </c>
      <c r="C197" s="3"/>
      <c r="D197" s="58"/>
      <c r="E197" s="58"/>
      <c r="F197" s="12"/>
      <c r="G197" s="12"/>
      <c r="H197" s="12"/>
      <c r="I197" s="12"/>
      <c r="J197" s="3"/>
      <c r="K197" s="5">
        <v>6</v>
      </c>
      <c r="L197" s="3"/>
      <c r="M197" s="23"/>
      <c r="N197" s="57"/>
    </row>
    <row r="198" spans="1:14" x14ac:dyDescent="0.55000000000000004">
      <c r="A198" s="3">
        <v>192</v>
      </c>
      <c r="B198" s="19">
        <v>192</v>
      </c>
      <c r="C198" s="3"/>
      <c r="D198" s="58"/>
      <c r="E198" s="58"/>
      <c r="F198" s="12"/>
      <c r="G198" s="12"/>
      <c r="H198" s="12"/>
      <c r="I198" s="12"/>
      <c r="J198" s="3"/>
      <c r="K198" s="5">
        <v>6</v>
      </c>
      <c r="L198" s="3"/>
      <c r="M198" s="23"/>
      <c r="N198" s="57"/>
    </row>
    <row r="199" spans="1:14" x14ac:dyDescent="0.55000000000000004">
      <c r="A199" s="3">
        <v>193</v>
      </c>
      <c r="B199" s="19">
        <v>193</v>
      </c>
      <c r="C199" s="3"/>
      <c r="D199" s="58"/>
      <c r="E199" s="58"/>
      <c r="F199" s="12"/>
      <c r="G199" s="12"/>
      <c r="H199" s="12"/>
      <c r="I199" s="12"/>
      <c r="J199" s="3"/>
      <c r="K199" s="5">
        <v>6</v>
      </c>
      <c r="L199" s="3"/>
      <c r="M199" s="23"/>
      <c r="N199" s="57"/>
    </row>
    <row r="200" spans="1:14" x14ac:dyDescent="0.55000000000000004">
      <c r="A200" s="3">
        <v>194</v>
      </c>
      <c r="B200" s="19">
        <v>194</v>
      </c>
      <c r="C200" s="3"/>
      <c r="D200" s="58"/>
      <c r="E200" s="58"/>
      <c r="F200" s="12"/>
      <c r="G200" s="12"/>
      <c r="H200" s="12"/>
      <c r="I200" s="12"/>
      <c r="J200" s="3"/>
      <c r="K200" s="5">
        <v>6</v>
      </c>
      <c r="L200" s="3"/>
      <c r="M200" s="23"/>
      <c r="N200" s="57"/>
    </row>
    <row r="201" spans="1:14" x14ac:dyDescent="0.55000000000000004">
      <c r="A201" s="3">
        <v>195</v>
      </c>
      <c r="B201" s="19">
        <v>195</v>
      </c>
      <c r="C201" s="3"/>
      <c r="D201" s="58"/>
      <c r="E201" s="58"/>
      <c r="F201" s="12"/>
      <c r="G201" s="12"/>
      <c r="H201" s="12"/>
      <c r="I201" s="12"/>
      <c r="J201" s="3"/>
      <c r="K201" s="5">
        <v>6</v>
      </c>
      <c r="L201" s="3"/>
      <c r="M201" s="23"/>
      <c r="N201" s="57"/>
    </row>
    <row r="202" spans="1:14" x14ac:dyDescent="0.55000000000000004">
      <c r="A202" s="3">
        <v>196</v>
      </c>
      <c r="B202" s="19">
        <v>196</v>
      </c>
      <c r="C202" s="3"/>
      <c r="D202" s="58"/>
      <c r="E202" s="58"/>
      <c r="F202" s="12"/>
      <c r="G202" s="12"/>
      <c r="H202" s="12"/>
      <c r="I202" s="12"/>
      <c r="J202" s="3"/>
      <c r="K202" s="5">
        <v>6</v>
      </c>
      <c r="L202" s="3"/>
      <c r="M202" s="23"/>
      <c r="N202" s="57"/>
    </row>
    <row r="203" spans="1:14" x14ac:dyDescent="0.55000000000000004">
      <c r="A203" s="3">
        <v>197</v>
      </c>
      <c r="B203" s="19">
        <v>197</v>
      </c>
      <c r="C203" s="3"/>
      <c r="D203" s="58"/>
      <c r="E203" s="58"/>
      <c r="F203" s="12"/>
      <c r="G203" s="12"/>
      <c r="H203" s="12"/>
      <c r="I203" s="12"/>
      <c r="J203" s="3"/>
      <c r="K203" s="5">
        <v>6</v>
      </c>
      <c r="L203" s="3"/>
      <c r="M203" s="23"/>
      <c r="N203" s="57"/>
    </row>
    <row r="204" spans="1:14" x14ac:dyDescent="0.55000000000000004">
      <c r="A204" s="3">
        <v>198</v>
      </c>
      <c r="B204" s="19">
        <v>198</v>
      </c>
      <c r="C204" s="3"/>
      <c r="D204" s="58"/>
      <c r="E204" s="58"/>
      <c r="F204" s="12"/>
      <c r="G204" s="12"/>
      <c r="H204" s="12"/>
      <c r="I204" s="12"/>
      <c r="J204" s="3"/>
      <c r="K204" s="5">
        <v>6</v>
      </c>
      <c r="L204" s="3"/>
      <c r="M204" s="23"/>
      <c r="N204" s="57"/>
    </row>
    <row r="205" spans="1:14" x14ac:dyDescent="0.55000000000000004">
      <c r="A205" s="3">
        <v>199</v>
      </c>
      <c r="B205" s="19">
        <v>199</v>
      </c>
      <c r="C205" s="3"/>
      <c r="D205" s="58"/>
      <c r="E205" s="58"/>
      <c r="F205" s="12"/>
      <c r="G205" s="12"/>
      <c r="H205" s="12"/>
      <c r="I205" s="12"/>
      <c r="J205" s="3"/>
      <c r="K205" s="5">
        <v>6</v>
      </c>
      <c r="L205" s="3"/>
      <c r="M205" s="23"/>
      <c r="N205" s="57"/>
    </row>
    <row r="206" spans="1:14" x14ac:dyDescent="0.55000000000000004">
      <c r="A206" s="3">
        <v>200</v>
      </c>
      <c r="B206" s="19">
        <v>200</v>
      </c>
      <c r="C206" s="3"/>
      <c r="D206" s="58"/>
      <c r="E206" s="58"/>
      <c r="F206" s="12"/>
      <c r="G206" s="12"/>
      <c r="H206" s="12"/>
      <c r="I206" s="12"/>
      <c r="J206" s="3"/>
      <c r="K206" s="5">
        <v>6</v>
      </c>
      <c r="L206" s="3"/>
      <c r="M206" s="23"/>
      <c r="N206" s="57"/>
    </row>
    <row r="207" spans="1:14" x14ac:dyDescent="0.55000000000000004">
      <c r="A207" s="3">
        <v>201</v>
      </c>
      <c r="B207" s="19">
        <v>201</v>
      </c>
      <c r="C207" s="3"/>
      <c r="D207" s="58"/>
      <c r="E207" s="58"/>
      <c r="F207" s="12"/>
      <c r="G207" s="12"/>
      <c r="H207" s="12"/>
      <c r="I207" s="12"/>
      <c r="J207" s="3"/>
      <c r="K207" s="5">
        <v>6</v>
      </c>
      <c r="L207" s="3"/>
      <c r="M207" s="23"/>
      <c r="N207" s="57"/>
    </row>
    <row r="208" spans="1:14" x14ac:dyDescent="0.55000000000000004">
      <c r="A208" s="3">
        <v>202</v>
      </c>
      <c r="B208" s="19">
        <v>202</v>
      </c>
      <c r="C208" s="3"/>
      <c r="D208" s="58"/>
      <c r="E208" s="58"/>
      <c r="F208" s="12"/>
      <c r="G208" s="12"/>
      <c r="H208" s="12"/>
      <c r="I208" s="12"/>
      <c r="J208" s="3"/>
      <c r="K208" s="5">
        <v>6</v>
      </c>
      <c r="L208" s="3"/>
      <c r="M208" s="23"/>
      <c r="N208" s="57"/>
    </row>
    <row r="209" spans="1:14" x14ac:dyDescent="0.55000000000000004">
      <c r="A209" s="3">
        <v>203</v>
      </c>
      <c r="B209" s="19">
        <v>203</v>
      </c>
      <c r="C209" s="3"/>
      <c r="D209" s="58"/>
      <c r="E209" s="58"/>
      <c r="F209" s="12"/>
      <c r="G209" s="12"/>
      <c r="H209" s="12"/>
      <c r="I209" s="12"/>
      <c r="J209" s="3"/>
      <c r="K209" s="5">
        <v>6</v>
      </c>
      <c r="L209" s="3"/>
      <c r="M209" s="23"/>
      <c r="N209" s="57"/>
    </row>
    <row r="210" spans="1:14" x14ac:dyDescent="0.55000000000000004">
      <c r="A210" s="3">
        <v>204</v>
      </c>
      <c r="B210" s="19">
        <v>204</v>
      </c>
      <c r="C210" s="3"/>
      <c r="D210" s="58"/>
      <c r="E210" s="58"/>
      <c r="F210" s="12"/>
      <c r="G210" s="12"/>
      <c r="H210" s="12"/>
      <c r="I210" s="12"/>
      <c r="J210" s="3"/>
      <c r="K210" s="5">
        <v>6</v>
      </c>
      <c r="L210" s="3"/>
      <c r="M210" s="23"/>
      <c r="N210" s="57"/>
    </row>
    <row r="211" spans="1:14" x14ac:dyDescent="0.55000000000000004">
      <c r="A211" s="3">
        <v>205</v>
      </c>
      <c r="B211" s="19">
        <v>205</v>
      </c>
      <c r="C211" s="3"/>
      <c r="D211" s="58"/>
      <c r="E211" s="58"/>
      <c r="F211" s="12"/>
      <c r="G211" s="12"/>
      <c r="H211" s="12"/>
      <c r="I211" s="12"/>
      <c r="J211" s="3"/>
      <c r="K211" s="5">
        <v>6</v>
      </c>
      <c r="L211" s="3"/>
      <c r="M211" s="23"/>
      <c r="N211" s="57"/>
    </row>
    <row r="212" spans="1:14" x14ac:dyDescent="0.55000000000000004">
      <c r="A212" s="3">
        <v>206</v>
      </c>
      <c r="B212" s="19">
        <v>206</v>
      </c>
      <c r="C212" s="3"/>
      <c r="D212" s="58"/>
      <c r="E212" s="58"/>
      <c r="F212" s="12"/>
      <c r="G212" s="12"/>
      <c r="H212" s="12"/>
      <c r="I212" s="12"/>
      <c r="J212" s="3"/>
      <c r="K212" s="5">
        <v>6</v>
      </c>
      <c r="L212" s="3"/>
      <c r="M212" s="23"/>
      <c r="N212" s="57"/>
    </row>
    <row r="213" spans="1:14" x14ac:dyDescent="0.55000000000000004">
      <c r="A213" s="3">
        <v>207</v>
      </c>
      <c r="B213" s="19">
        <v>207</v>
      </c>
      <c r="C213" s="3"/>
      <c r="D213" s="58"/>
      <c r="E213" s="58"/>
      <c r="F213" s="12"/>
      <c r="G213" s="12"/>
      <c r="H213" s="12"/>
      <c r="I213" s="12"/>
      <c r="J213" s="3"/>
      <c r="K213" s="5">
        <v>6</v>
      </c>
      <c r="L213" s="3"/>
      <c r="M213" s="23"/>
      <c r="N213" s="57"/>
    </row>
    <row r="214" spans="1:14" x14ac:dyDescent="0.55000000000000004">
      <c r="A214" s="3">
        <v>208</v>
      </c>
      <c r="B214" s="19">
        <v>208</v>
      </c>
      <c r="C214" s="3"/>
      <c r="D214" s="58"/>
      <c r="E214" s="58"/>
      <c r="F214" s="12"/>
      <c r="G214" s="12"/>
      <c r="H214" s="12"/>
      <c r="I214" s="12"/>
      <c r="J214" s="3"/>
      <c r="K214" s="5">
        <v>6</v>
      </c>
      <c r="L214" s="3"/>
      <c r="M214" s="23"/>
      <c r="N214" s="57"/>
    </row>
    <row r="215" spans="1:14" x14ac:dyDescent="0.55000000000000004">
      <c r="A215" s="3">
        <v>209</v>
      </c>
      <c r="B215" s="19">
        <v>209</v>
      </c>
      <c r="C215" s="3"/>
      <c r="D215" s="58"/>
      <c r="E215" s="58"/>
      <c r="F215" s="12"/>
      <c r="G215" s="12"/>
      <c r="H215" s="12"/>
      <c r="I215" s="12"/>
      <c r="J215" s="3"/>
      <c r="K215" s="5">
        <v>6</v>
      </c>
      <c r="L215" s="3"/>
      <c r="M215" s="23"/>
      <c r="N215" s="57"/>
    </row>
    <row r="216" spans="1:14" x14ac:dyDescent="0.55000000000000004">
      <c r="A216" s="3">
        <v>210</v>
      </c>
      <c r="B216" s="19">
        <v>210</v>
      </c>
      <c r="C216" s="3"/>
      <c r="D216" s="58"/>
      <c r="E216" s="58"/>
      <c r="F216" s="12"/>
      <c r="G216" s="12"/>
      <c r="H216" s="12"/>
      <c r="I216" s="12"/>
      <c r="J216" s="3"/>
      <c r="K216" s="5">
        <v>6</v>
      </c>
      <c r="L216" s="3"/>
      <c r="M216" s="23"/>
      <c r="N216" s="57"/>
    </row>
    <row r="217" spans="1:14" x14ac:dyDescent="0.55000000000000004">
      <c r="A217" s="3">
        <v>211</v>
      </c>
      <c r="B217" s="19">
        <v>211</v>
      </c>
      <c r="C217" s="3"/>
      <c r="D217" s="58"/>
      <c r="E217" s="58"/>
      <c r="F217" s="12"/>
      <c r="G217" s="12"/>
      <c r="H217" s="12"/>
      <c r="I217" s="12"/>
      <c r="J217" s="3"/>
      <c r="K217" s="5">
        <v>6</v>
      </c>
      <c r="L217" s="3"/>
      <c r="M217" s="23"/>
      <c r="N217" s="57"/>
    </row>
    <row r="218" spans="1:14" x14ac:dyDescent="0.55000000000000004">
      <c r="A218" s="3">
        <v>212</v>
      </c>
      <c r="B218" s="19">
        <v>212</v>
      </c>
      <c r="C218" s="3"/>
      <c r="D218" s="58"/>
      <c r="E218" s="58"/>
      <c r="F218" s="12"/>
      <c r="G218" s="12"/>
      <c r="H218" s="12"/>
      <c r="I218" s="12"/>
      <c r="J218" s="3"/>
      <c r="K218" s="5">
        <v>6</v>
      </c>
      <c r="L218" s="3"/>
      <c r="M218" s="23"/>
      <c r="N218" s="57"/>
    </row>
    <row r="219" spans="1:14" x14ac:dyDescent="0.55000000000000004">
      <c r="A219" s="3">
        <v>213</v>
      </c>
      <c r="B219" s="19">
        <v>213</v>
      </c>
      <c r="C219" s="3"/>
      <c r="D219" s="58"/>
      <c r="E219" s="58"/>
      <c r="F219" s="12"/>
      <c r="G219" s="12"/>
      <c r="H219" s="12"/>
      <c r="I219" s="12"/>
      <c r="J219" s="3"/>
      <c r="K219" s="5">
        <v>6</v>
      </c>
      <c r="L219" s="3"/>
      <c r="M219" s="23"/>
      <c r="N219" s="57"/>
    </row>
    <row r="220" spans="1:14" x14ac:dyDescent="0.55000000000000004">
      <c r="A220" s="3">
        <v>214</v>
      </c>
      <c r="B220" s="19">
        <v>214</v>
      </c>
      <c r="C220" s="3"/>
      <c r="D220" s="58"/>
      <c r="E220" s="58"/>
      <c r="F220" s="12"/>
      <c r="G220" s="12"/>
      <c r="H220" s="12"/>
      <c r="I220" s="12"/>
      <c r="J220" s="3"/>
      <c r="K220" s="5">
        <v>6</v>
      </c>
      <c r="L220" s="3"/>
      <c r="M220" s="23"/>
      <c r="N220" s="57"/>
    </row>
    <row r="221" spans="1:14" x14ac:dyDescent="0.55000000000000004">
      <c r="A221" s="3">
        <v>215</v>
      </c>
      <c r="B221" s="19">
        <v>215</v>
      </c>
      <c r="C221" s="3"/>
      <c r="D221" s="58"/>
      <c r="E221" s="58"/>
      <c r="F221" s="12"/>
      <c r="G221" s="12"/>
      <c r="H221" s="12"/>
      <c r="I221" s="12"/>
      <c r="J221" s="3"/>
      <c r="K221" s="5">
        <v>6</v>
      </c>
      <c r="L221" s="3"/>
      <c r="M221" s="23"/>
      <c r="N221" s="57"/>
    </row>
    <row r="222" spans="1:14" x14ac:dyDescent="0.55000000000000004">
      <c r="A222" s="3">
        <v>216</v>
      </c>
      <c r="B222" s="19">
        <v>216</v>
      </c>
      <c r="C222" s="3"/>
      <c r="D222" s="58"/>
      <c r="E222" s="58"/>
      <c r="F222" s="12"/>
      <c r="G222" s="12"/>
      <c r="H222" s="12"/>
      <c r="I222" s="12"/>
      <c r="J222" s="3"/>
      <c r="K222" s="5">
        <v>6</v>
      </c>
      <c r="L222" s="3"/>
      <c r="M222" s="23"/>
      <c r="N222" s="57"/>
    </row>
    <row r="223" spans="1:14" x14ac:dyDescent="0.55000000000000004">
      <c r="A223" s="3">
        <v>217</v>
      </c>
      <c r="B223" s="19">
        <v>217</v>
      </c>
      <c r="C223" s="3"/>
      <c r="D223" s="58"/>
      <c r="E223" s="58"/>
      <c r="F223" s="12"/>
      <c r="G223" s="12"/>
      <c r="H223" s="12"/>
      <c r="I223" s="12"/>
      <c r="J223" s="3"/>
      <c r="K223" s="5">
        <v>6</v>
      </c>
      <c r="L223" s="3"/>
      <c r="M223" s="23"/>
      <c r="N223" s="57"/>
    </row>
    <row r="224" spans="1:14" x14ac:dyDescent="0.55000000000000004">
      <c r="A224" s="3">
        <v>218</v>
      </c>
      <c r="B224" s="19">
        <v>218</v>
      </c>
      <c r="C224" s="3"/>
      <c r="D224" s="58"/>
      <c r="E224" s="58"/>
      <c r="F224" s="12"/>
      <c r="G224" s="12"/>
      <c r="H224" s="12"/>
      <c r="I224" s="12"/>
      <c r="J224" s="3"/>
      <c r="K224" s="5">
        <v>6</v>
      </c>
      <c r="L224" s="3"/>
      <c r="M224" s="23"/>
      <c r="N224" s="57"/>
    </row>
    <row r="225" spans="1:14" x14ac:dyDescent="0.55000000000000004">
      <c r="A225" s="3">
        <v>219</v>
      </c>
      <c r="B225" s="19">
        <v>219</v>
      </c>
      <c r="C225" s="3"/>
      <c r="D225" s="58"/>
      <c r="E225" s="58"/>
      <c r="F225" s="12"/>
      <c r="G225" s="12"/>
      <c r="H225" s="12"/>
      <c r="I225" s="12"/>
      <c r="J225" s="3"/>
      <c r="K225" s="5">
        <v>6</v>
      </c>
      <c r="L225" s="3"/>
      <c r="M225" s="23"/>
      <c r="N225" s="57"/>
    </row>
    <row r="226" spans="1:14" x14ac:dyDescent="0.55000000000000004">
      <c r="A226" s="3">
        <v>220</v>
      </c>
      <c r="B226" s="19">
        <v>220</v>
      </c>
      <c r="C226" s="3"/>
      <c r="D226" s="58"/>
      <c r="E226" s="58"/>
      <c r="F226" s="12"/>
      <c r="G226" s="12"/>
      <c r="H226" s="12"/>
      <c r="I226" s="12"/>
      <c r="J226" s="3"/>
      <c r="K226" s="5">
        <v>6</v>
      </c>
      <c r="L226" s="3"/>
      <c r="M226" s="23"/>
      <c r="N226" s="57"/>
    </row>
    <row r="227" spans="1:14" x14ac:dyDescent="0.55000000000000004">
      <c r="A227" s="3">
        <v>221</v>
      </c>
      <c r="B227" s="19">
        <v>221</v>
      </c>
      <c r="C227" s="3"/>
      <c r="D227" s="58"/>
      <c r="E227" s="58"/>
      <c r="F227" s="12"/>
      <c r="G227" s="12"/>
      <c r="H227" s="12"/>
      <c r="I227" s="12"/>
      <c r="J227" s="3"/>
      <c r="K227" s="5">
        <v>6</v>
      </c>
      <c r="L227" s="3"/>
      <c r="M227" s="23"/>
      <c r="N227" s="57"/>
    </row>
    <row r="228" spans="1:14" x14ac:dyDescent="0.55000000000000004">
      <c r="A228" s="3">
        <v>222</v>
      </c>
      <c r="B228" s="19">
        <v>222</v>
      </c>
      <c r="C228" s="3"/>
      <c r="D228" s="58"/>
      <c r="E228" s="58"/>
      <c r="F228" s="12"/>
      <c r="G228" s="12"/>
      <c r="H228" s="12"/>
      <c r="I228" s="12"/>
      <c r="J228" s="3"/>
      <c r="K228" s="5">
        <v>6</v>
      </c>
      <c r="L228" s="3"/>
      <c r="M228" s="23"/>
      <c r="N228" s="57"/>
    </row>
    <row r="229" spans="1:14" x14ac:dyDescent="0.55000000000000004">
      <c r="A229" s="3">
        <v>223</v>
      </c>
      <c r="B229" s="19">
        <v>223</v>
      </c>
      <c r="C229" s="3"/>
      <c r="D229" s="58"/>
      <c r="E229" s="58"/>
      <c r="F229" s="12"/>
      <c r="G229" s="12"/>
      <c r="H229" s="12"/>
      <c r="I229" s="12"/>
      <c r="J229" s="3"/>
      <c r="K229" s="5">
        <v>6</v>
      </c>
      <c r="L229" s="3"/>
      <c r="M229" s="23"/>
      <c r="N229" s="57"/>
    </row>
    <row r="230" spans="1:14" x14ac:dyDescent="0.55000000000000004">
      <c r="A230" s="3">
        <v>224</v>
      </c>
      <c r="B230" s="19">
        <v>224</v>
      </c>
      <c r="C230" s="3"/>
      <c r="D230" s="58"/>
      <c r="E230" s="58"/>
      <c r="F230" s="12"/>
      <c r="G230" s="12"/>
      <c r="H230" s="12"/>
      <c r="I230" s="12"/>
      <c r="J230" s="3"/>
      <c r="K230" s="5">
        <v>6</v>
      </c>
      <c r="L230" s="3"/>
      <c r="M230" s="23"/>
      <c r="N230" s="57"/>
    </row>
    <row r="231" spans="1:14" x14ac:dyDescent="0.55000000000000004">
      <c r="A231" s="3">
        <v>225</v>
      </c>
      <c r="B231" s="19">
        <v>225</v>
      </c>
      <c r="C231" s="3"/>
      <c r="D231" s="58"/>
      <c r="E231" s="58"/>
      <c r="F231" s="12"/>
      <c r="G231" s="12"/>
      <c r="H231" s="12"/>
      <c r="I231" s="12"/>
      <c r="J231" s="3"/>
      <c r="K231" s="5">
        <v>6</v>
      </c>
      <c r="L231" s="3"/>
      <c r="M231" s="23"/>
      <c r="N231" s="57"/>
    </row>
    <row r="232" spans="1:14" x14ac:dyDescent="0.55000000000000004">
      <c r="A232" s="3">
        <v>226</v>
      </c>
      <c r="B232" s="19">
        <v>226</v>
      </c>
      <c r="C232" s="3"/>
      <c r="D232" s="58"/>
      <c r="E232" s="58"/>
      <c r="F232" s="12"/>
      <c r="G232" s="12"/>
      <c r="H232" s="12"/>
      <c r="I232" s="12"/>
      <c r="J232" s="3"/>
      <c r="K232" s="5">
        <v>6</v>
      </c>
      <c r="L232" s="3"/>
      <c r="M232" s="23"/>
      <c r="N232" s="57"/>
    </row>
    <row r="233" spans="1:14" x14ac:dyDescent="0.55000000000000004">
      <c r="A233" s="3">
        <v>227</v>
      </c>
      <c r="B233" s="19">
        <v>227</v>
      </c>
      <c r="C233" s="3"/>
      <c r="D233" s="58"/>
      <c r="E233" s="58"/>
      <c r="F233" s="12"/>
      <c r="G233" s="12"/>
      <c r="H233" s="12"/>
      <c r="I233" s="12"/>
      <c r="J233" s="3"/>
      <c r="K233" s="5">
        <v>6</v>
      </c>
      <c r="L233" s="3"/>
      <c r="M233" s="23"/>
      <c r="N233" s="57"/>
    </row>
    <row r="234" spans="1:14" x14ac:dyDescent="0.55000000000000004">
      <c r="A234" s="3">
        <v>228</v>
      </c>
      <c r="B234" s="19">
        <v>228</v>
      </c>
      <c r="C234" s="3"/>
      <c r="D234" s="58"/>
      <c r="E234" s="58"/>
      <c r="F234" s="12"/>
      <c r="G234" s="12"/>
      <c r="H234" s="12"/>
      <c r="I234" s="12"/>
      <c r="J234" s="3"/>
      <c r="K234" s="5">
        <v>6</v>
      </c>
      <c r="L234" s="3"/>
      <c r="M234" s="23"/>
      <c r="N234" s="57"/>
    </row>
    <row r="235" spans="1:14" x14ac:dyDescent="0.55000000000000004">
      <c r="A235" s="3">
        <v>229</v>
      </c>
      <c r="B235" s="19">
        <v>229</v>
      </c>
      <c r="C235" s="3"/>
      <c r="D235" s="58"/>
      <c r="E235" s="58"/>
      <c r="F235" s="12"/>
      <c r="G235" s="12"/>
      <c r="H235" s="12"/>
      <c r="I235" s="12"/>
      <c r="J235" s="3"/>
      <c r="K235" s="5">
        <v>6</v>
      </c>
      <c r="L235" s="3"/>
      <c r="M235" s="23"/>
      <c r="N235" s="57"/>
    </row>
    <row r="236" spans="1:14" x14ac:dyDescent="0.55000000000000004">
      <c r="A236" s="3">
        <v>230</v>
      </c>
      <c r="B236" s="19">
        <v>230</v>
      </c>
      <c r="C236" s="3"/>
      <c r="D236" s="58"/>
      <c r="E236" s="58"/>
      <c r="F236" s="12"/>
      <c r="G236" s="12"/>
      <c r="H236" s="12"/>
      <c r="I236" s="12"/>
      <c r="J236" s="3"/>
      <c r="K236" s="5">
        <v>6</v>
      </c>
      <c r="L236" s="3"/>
      <c r="M236" s="23"/>
      <c r="N236" s="57"/>
    </row>
    <row r="237" spans="1:14" x14ac:dyDescent="0.55000000000000004">
      <c r="A237" s="3">
        <v>231</v>
      </c>
      <c r="B237" s="19">
        <v>231</v>
      </c>
      <c r="C237" s="3"/>
      <c r="D237" s="58"/>
      <c r="E237" s="58"/>
      <c r="F237" s="12"/>
      <c r="G237" s="12"/>
      <c r="H237" s="12"/>
      <c r="I237" s="12"/>
      <c r="J237" s="3"/>
      <c r="K237" s="5">
        <v>6</v>
      </c>
      <c r="L237" s="3"/>
      <c r="M237" s="23"/>
      <c r="N237" s="57"/>
    </row>
    <row r="238" spans="1:14" x14ac:dyDescent="0.55000000000000004">
      <c r="A238" s="3">
        <v>232</v>
      </c>
      <c r="B238" s="19">
        <v>232</v>
      </c>
      <c r="C238" s="3"/>
      <c r="D238" s="58"/>
      <c r="E238" s="58"/>
      <c r="F238" s="12"/>
      <c r="G238" s="12"/>
      <c r="H238" s="12"/>
      <c r="I238" s="12"/>
      <c r="J238" s="3"/>
      <c r="K238" s="5">
        <v>6</v>
      </c>
      <c r="L238" s="3"/>
      <c r="M238" s="23"/>
      <c r="N238" s="57"/>
    </row>
    <row r="239" spans="1:14" x14ac:dyDescent="0.55000000000000004">
      <c r="A239" s="3">
        <v>233</v>
      </c>
      <c r="B239" s="19">
        <v>233</v>
      </c>
      <c r="C239" s="3"/>
      <c r="D239" s="58"/>
      <c r="E239" s="58"/>
      <c r="F239" s="12"/>
      <c r="G239" s="12"/>
      <c r="H239" s="12"/>
      <c r="I239" s="12"/>
      <c r="J239" s="3"/>
      <c r="K239" s="5">
        <v>6</v>
      </c>
      <c r="L239" s="3"/>
      <c r="M239" s="23"/>
      <c r="N239" s="57"/>
    </row>
    <row r="240" spans="1:14" x14ac:dyDescent="0.55000000000000004">
      <c r="A240" s="3">
        <v>234</v>
      </c>
      <c r="B240" s="19">
        <v>234</v>
      </c>
      <c r="C240" s="3"/>
      <c r="D240" s="58"/>
      <c r="E240" s="58"/>
      <c r="F240" s="12"/>
      <c r="G240" s="12"/>
      <c r="H240" s="12"/>
      <c r="I240" s="12"/>
      <c r="J240" s="3"/>
      <c r="K240" s="5">
        <v>6</v>
      </c>
      <c r="L240" s="3"/>
      <c r="M240" s="23"/>
      <c r="N240" s="57"/>
    </row>
    <row r="241" spans="1:14" x14ac:dyDescent="0.55000000000000004">
      <c r="A241" s="3">
        <v>235</v>
      </c>
      <c r="B241" s="19">
        <v>235</v>
      </c>
      <c r="C241" s="3"/>
      <c r="D241" s="58"/>
      <c r="E241" s="58"/>
      <c r="F241" s="12"/>
      <c r="G241" s="12"/>
      <c r="H241" s="12"/>
      <c r="I241" s="12"/>
      <c r="J241" s="3"/>
      <c r="K241" s="5">
        <v>6</v>
      </c>
      <c r="L241" s="3"/>
      <c r="M241" s="23"/>
      <c r="N241" s="57"/>
    </row>
    <row r="242" spans="1:14" x14ac:dyDescent="0.55000000000000004">
      <c r="A242" s="3">
        <v>236</v>
      </c>
      <c r="B242" s="19">
        <v>236</v>
      </c>
      <c r="C242" s="3"/>
      <c r="D242" s="58"/>
      <c r="E242" s="58"/>
      <c r="F242" s="12"/>
      <c r="G242" s="12"/>
      <c r="H242" s="12"/>
      <c r="I242" s="12"/>
      <c r="J242" s="3"/>
      <c r="K242" s="5">
        <v>6</v>
      </c>
      <c r="L242" s="3"/>
      <c r="M242" s="23"/>
      <c r="N242" s="57"/>
    </row>
    <row r="243" spans="1:14" x14ac:dyDescent="0.55000000000000004">
      <c r="A243" s="3">
        <v>237</v>
      </c>
      <c r="B243" s="19">
        <v>237</v>
      </c>
      <c r="C243" s="3"/>
      <c r="D243" s="58"/>
      <c r="E243" s="58"/>
      <c r="F243" s="12"/>
      <c r="G243" s="12"/>
      <c r="H243" s="12"/>
      <c r="I243" s="12"/>
      <c r="J243" s="3"/>
      <c r="K243" s="5">
        <v>6</v>
      </c>
      <c r="L243" s="3"/>
      <c r="M243" s="23"/>
      <c r="N243" s="57"/>
    </row>
    <row r="244" spans="1:14" x14ac:dyDescent="0.55000000000000004">
      <c r="A244" s="3">
        <v>238</v>
      </c>
      <c r="B244" s="19">
        <v>238</v>
      </c>
      <c r="C244" s="3"/>
      <c r="D244" s="58"/>
      <c r="E244" s="58"/>
      <c r="F244" s="12"/>
      <c r="G244" s="12"/>
      <c r="H244" s="12"/>
      <c r="I244" s="12"/>
      <c r="J244" s="3"/>
      <c r="K244" s="5">
        <v>6</v>
      </c>
      <c r="L244" s="3"/>
      <c r="M244" s="23"/>
      <c r="N244" s="57"/>
    </row>
    <row r="245" spans="1:14" x14ac:dyDescent="0.55000000000000004">
      <c r="A245" s="3">
        <v>239</v>
      </c>
      <c r="B245" s="19">
        <v>239</v>
      </c>
      <c r="C245" s="3"/>
      <c r="D245" s="58"/>
      <c r="E245" s="58"/>
      <c r="F245" s="12"/>
      <c r="G245" s="12"/>
      <c r="H245" s="12"/>
      <c r="I245" s="12"/>
      <c r="J245" s="3"/>
      <c r="K245" s="5">
        <v>6</v>
      </c>
      <c r="L245" s="3"/>
      <c r="M245" s="23"/>
      <c r="N245" s="57"/>
    </row>
    <row r="246" spans="1:14" x14ac:dyDescent="0.55000000000000004">
      <c r="A246" s="3">
        <v>240</v>
      </c>
      <c r="B246" s="19">
        <v>240</v>
      </c>
      <c r="C246" s="3"/>
      <c r="D246" s="58"/>
      <c r="E246" s="58"/>
      <c r="F246" s="12"/>
      <c r="G246" s="12"/>
      <c r="H246" s="12"/>
      <c r="I246" s="12"/>
      <c r="J246" s="3"/>
      <c r="K246" s="5">
        <v>6</v>
      </c>
      <c r="L246" s="3"/>
      <c r="M246" s="23"/>
      <c r="N246" s="57"/>
    </row>
    <row r="247" spans="1:14" x14ac:dyDescent="0.55000000000000004">
      <c r="A247" s="3">
        <v>241</v>
      </c>
      <c r="B247" s="19">
        <v>241</v>
      </c>
      <c r="C247" s="3"/>
      <c r="D247" s="58"/>
      <c r="E247" s="58"/>
      <c r="F247" s="12"/>
      <c r="G247" s="12"/>
      <c r="H247" s="12"/>
      <c r="I247" s="12"/>
      <c r="J247" s="3"/>
      <c r="K247" s="5">
        <v>6</v>
      </c>
      <c r="L247" s="3"/>
      <c r="M247" s="23"/>
      <c r="N247" s="57"/>
    </row>
    <row r="248" spans="1:14" x14ac:dyDescent="0.55000000000000004">
      <c r="A248" s="3">
        <v>242</v>
      </c>
      <c r="B248" s="19">
        <v>242</v>
      </c>
      <c r="C248" s="3"/>
      <c r="D248" s="58"/>
      <c r="E248" s="58"/>
      <c r="F248" s="12"/>
      <c r="G248" s="12"/>
      <c r="H248" s="12"/>
      <c r="I248" s="12"/>
      <c r="J248" s="3"/>
      <c r="K248" s="5">
        <v>6</v>
      </c>
      <c r="L248" s="3"/>
      <c r="M248" s="23"/>
      <c r="N248" s="57"/>
    </row>
    <row r="249" spans="1:14" x14ac:dyDescent="0.55000000000000004">
      <c r="A249" s="3">
        <v>243</v>
      </c>
      <c r="B249" s="19">
        <v>243</v>
      </c>
      <c r="C249" s="3"/>
      <c r="D249" s="58"/>
      <c r="E249" s="58"/>
      <c r="F249" s="12"/>
      <c r="G249" s="12"/>
      <c r="H249" s="12"/>
      <c r="I249" s="12"/>
      <c r="J249" s="3"/>
      <c r="K249" s="5">
        <v>6</v>
      </c>
      <c r="L249" s="3"/>
      <c r="M249" s="23"/>
      <c r="N249" s="57"/>
    </row>
    <row r="250" spans="1:14" x14ac:dyDescent="0.55000000000000004">
      <c r="A250" s="3">
        <v>244</v>
      </c>
      <c r="B250" s="19">
        <v>244</v>
      </c>
      <c r="C250" s="3"/>
      <c r="D250" s="58"/>
      <c r="E250" s="58"/>
      <c r="F250" s="12"/>
      <c r="G250" s="12"/>
      <c r="H250" s="12"/>
      <c r="I250" s="12"/>
      <c r="J250" s="3"/>
      <c r="K250" s="5">
        <v>6</v>
      </c>
      <c r="L250" s="3"/>
      <c r="M250" s="23"/>
      <c r="N250" s="57"/>
    </row>
    <row r="251" spans="1:14" x14ac:dyDescent="0.55000000000000004">
      <c r="A251" s="3">
        <v>245</v>
      </c>
      <c r="B251" s="19">
        <v>245</v>
      </c>
      <c r="C251" s="3"/>
      <c r="D251" s="58"/>
      <c r="E251" s="58"/>
      <c r="F251" s="12"/>
      <c r="G251" s="12"/>
      <c r="H251" s="12"/>
      <c r="I251" s="12"/>
      <c r="J251" s="3"/>
      <c r="K251" s="5">
        <v>6</v>
      </c>
      <c r="L251" s="3"/>
      <c r="M251" s="23"/>
      <c r="N251" s="57"/>
    </row>
    <row r="252" spans="1:14" x14ac:dyDescent="0.55000000000000004">
      <c r="A252" s="3">
        <v>246</v>
      </c>
      <c r="B252" s="19">
        <v>246</v>
      </c>
      <c r="C252" s="3"/>
      <c r="D252" s="58"/>
      <c r="E252" s="58"/>
      <c r="F252" s="12"/>
      <c r="G252" s="12"/>
      <c r="H252" s="12"/>
      <c r="I252" s="12"/>
      <c r="J252" s="3"/>
      <c r="K252" s="5">
        <v>6</v>
      </c>
      <c r="L252" s="3"/>
      <c r="M252" s="23"/>
      <c r="N252" s="57"/>
    </row>
    <row r="253" spans="1:14" x14ac:dyDescent="0.55000000000000004">
      <c r="A253" s="3">
        <v>247</v>
      </c>
      <c r="B253" s="19">
        <v>247</v>
      </c>
      <c r="C253" s="3"/>
      <c r="D253" s="58"/>
      <c r="E253" s="58"/>
      <c r="F253" s="12"/>
      <c r="G253" s="12"/>
      <c r="H253" s="12"/>
      <c r="I253" s="12"/>
      <c r="J253" s="3"/>
      <c r="K253" s="5">
        <v>6</v>
      </c>
      <c r="L253" s="3"/>
      <c r="M253" s="23"/>
      <c r="N253" s="57"/>
    </row>
    <row r="254" spans="1:14" x14ac:dyDescent="0.55000000000000004">
      <c r="A254" s="3">
        <v>248</v>
      </c>
      <c r="B254" s="19">
        <v>248</v>
      </c>
      <c r="C254" s="3"/>
      <c r="D254" s="58"/>
      <c r="E254" s="58"/>
      <c r="F254" s="12"/>
      <c r="G254" s="12"/>
      <c r="H254" s="12"/>
      <c r="I254" s="12"/>
      <c r="J254" s="3"/>
      <c r="K254" s="5">
        <v>6</v>
      </c>
      <c r="L254" s="3"/>
      <c r="M254" s="23"/>
      <c r="N254" s="57"/>
    </row>
    <row r="255" spans="1:14" x14ac:dyDescent="0.55000000000000004">
      <c r="A255" s="3">
        <v>249</v>
      </c>
      <c r="B255" s="19">
        <v>249</v>
      </c>
      <c r="C255" s="3"/>
      <c r="D255" s="58"/>
      <c r="E255" s="58"/>
      <c r="F255" s="12"/>
      <c r="G255" s="12"/>
      <c r="H255" s="12"/>
      <c r="I255" s="12"/>
      <c r="J255" s="3"/>
      <c r="K255" s="5">
        <v>6</v>
      </c>
      <c r="L255" s="3"/>
      <c r="M255" s="23"/>
      <c r="N255" s="57"/>
    </row>
    <row r="256" spans="1:14" x14ac:dyDescent="0.55000000000000004">
      <c r="A256" s="3">
        <v>250</v>
      </c>
      <c r="B256" s="19">
        <v>250</v>
      </c>
      <c r="C256" s="3"/>
      <c r="D256" s="58"/>
      <c r="E256" s="58"/>
      <c r="F256" s="12"/>
      <c r="G256" s="12"/>
      <c r="H256" s="12"/>
      <c r="I256" s="12"/>
      <c r="J256" s="3"/>
      <c r="K256" s="5">
        <v>6</v>
      </c>
      <c r="L256" s="3"/>
      <c r="M256" s="23"/>
      <c r="N256" s="57"/>
    </row>
    <row r="257" spans="1:14" x14ac:dyDescent="0.55000000000000004">
      <c r="A257" s="3">
        <v>251</v>
      </c>
      <c r="B257" s="19">
        <v>251</v>
      </c>
      <c r="C257" s="3"/>
      <c r="D257" s="58"/>
      <c r="E257" s="58"/>
      <c r="F257" s="12"/>
      <c r="G257" s="12"/>
      <c r="H257" s="12"/>
      <c r="I257" s="12"/>
      <c r="J257" s="3"/>
      <c r="K257" s="5">
        <v>6</v>
      </c>
      <c r="L257" s="3"/>
      <c r="M257" s="23"/>
      <c r="N257" s="57"/>
    </row>
    <row r="258" spans="1:14" x14ac:dyDescent="0.55000000000000004">
      <c r="A258" s="3">
        <v>252</v>
      </c>
      <c r="B258" s="19">
        <v>252</v>
      </c>
      <c r="C258" s="3"/>
      <c r="D258" s="58"/>
      <c r="E258" s="58"/>
      <c r="F258" s="12"/>
      <c r="G258" s="12"/>
      <c r="H258" s="12"/>
      <c r="I258" s="12"/>
      <c r="J258" s="3"/>
      <c r="K258" s="5">
        <v>6</v>
      </c>
      <c r="L258" s="3"/>
      <c r="M258" s="23"/>
      <c r="N258" s="57"/>
    </row>
    <row r="259" spans="1:14" x14ac:dyDescent="0.55000000000000004">
      <c r="A259" s="3">
        <v>253</v>
      </c>
      <c r="B259" s="19">
        <v>253</v>
      </c>
      <c r="C259" s="3"/>
      <c r="D259" s="58"/>
      <c r="E259" s="58"/>
      <c r="F259" s="12"/>
      <c r="G259" s="12"/>
      <c r="H259" s="12"/>
      <c r="I259" s="12"/>
      <c r="J259" s="3"/>
      <c r="K259" s="5">
        <v>6</v>
      </c>
      <c r="L259" s="3"/>
      <c r="M259" s="23"/>
      <c r="N259" s="57"/>
    </row>
    <row r="260" spans="1:14" x14ac:dyDescent="0.55000000000000004">
      <c r="A260" s="3">
        <v>254</v>
      </c>
      <c r="B260" s="19">
        <v>254</v>
      </c>
      <c r="C260" s="3"/>
      <c r="D260" s="58"/>
      <c r="E260" s="58"/>
      <c r="F260" s="12"/>
      <c r="G260" s="12"/>
      <c r="H260" s="12"/>
      <c r="I260" s="12"/>
      <c r="J260" s="3"/>
      <c r="K260" s="5">
        <v>6</v>
      </c>
      <c r="L260" s="3"/>
      <c r="M260" s="23"/>
      <c r="N260" s="57"/>
    </row>
    <row r="261" spans="1:14" x14ac:dyDescent="0.55000000000000004">
      <c r="A261" s="3">
        <v>255</v>
      </c>
      <c r="B261" s="19">
        <v>255</v>
      </c>
      <c r="C261" s="3"/>
      <c r="D261" s="58"/>
      <c r="E261" s="58"/>
      <c r="F261" s="12"/>
      <c r="G261" s="12"/>
      <c r="H261" s="12"/>
      <c r="I261" s="12"/>
      <c r="J261" s="3"/>
      <c r="K261" s="5">
        <v>6</v>
      </c>
      <c r="L261" s="3"/>
      <c r="M261" s="23"/>
      <c r="N261" s="57"/>
    </row>
    <row r="262" spans="1:14" x14ac:dyDescent="0.55000000000000004">
      <c r="A262" s="3">
        <v>256</v>
      </c>
      <c r="B262" s="19">
        <v>256</v>
      </c>
      <c r="C262" s="3"/>
      <c r="D262" s="58"/>
      <c r="E262" s="58"/>
      <c r="F262" s="12"/>
      <c r="G262" s="12"/>
      <c r="H262" s="12"/>
      <c r="I262" s="12"/>
      <c r="J262" s="3"/>
      <c r="K262" s="5">
        <v>6</v>
      </c>
      <c r="L262" s="3"/>
      <c r="M262" s="23"/>
      <c r="N262" s="57"/>
    </row>
    <row r="263" spans="1:14" x14ac:dyDescent="0.55000000000000004">
      <c r="A263" s="3">
        <v>257</v>
      </c>
      <c r="B263" s="19">
        <v>257</v>
      </c>
      <c r="C263" s="3"/>
      <c r="D263" s="58"/>
      <c r="E263" s="58"/>
      <c r="F263" s="12"/>
      <c r="G263" s="12"/>
      <c r="H263" s="12"/>
      <c r="I263" s="12"/>
      <c r="J263" s="3"/>
      <c r="K263" s="5">
        <v>6</v>
      </c>
      <c r="L263" s="3"/>
      <c r="M263" s="23"/>
      <c r="N263" s="57"/>
    </row>
    <row r="264" spans="1:14" x14ac:dyDescent="0.55000000000000004">
      <c r="A264" s="3">
        <v>258</v>
      </c>
      <c r="B264" s="19">
        <v>258</v>
      </c>
      <c r="C264" s="3"/>
      <c r="D264" s="58"/>
      <c r="E264" s="58"/>
      <c r="F264" s="12"/>
      <c r="G264" s="12"/>
      <c r="H264" s="12"/>
      <c r="I264" s="12"/>
      <c r="J264" s="3"/>
      <c r="K264" s="5">
        <v>6</v>
      </c>
      <c r="L264" s="3"/>
      <c r="M264" s="23"/>
      <c r="N264" s="57"/>
    </row>
    <row r="265" spans="1:14" x14ac:dyDescent="0.55000000000000004">
      <c r="A265" s="3">
        <v>259</v>
      </c>
      <c r="B265" s="19">
        <v>259</v>
      </c>
      <c r="C265" s="3"/>
      <c r="D265" s="58"/>
      <c r="E265" s="58"/>
      <c r="F265" s="12"/>
      <c r="G265" s="12"/>
      <c r="H265" s="12"/>
      <c r="I265" s="12"/>
      <c r="J265" s="3"/>
      <c r="K265" s="5">
        <v>6</v>
      </c>
      <c r="L265" s="3"/>
      <c r="M265" s="23"/>
      <c r="N265" s="57"/>
    </row>
    <row r="266" spans="1:14" x14ac:dyDescent="0.55000000000000004">
      <c r="A266" s="3">
        <v>260</v>
      </c>
      <c r="B266" s="19">
        <v>260</v>
      </c>
      <c r="C266" s="3"/>
      <c r="D266" s="58"/>
      <c r="E266" s="58"/>
      <c r="F266" s="12"/>
      <c r="G266" s="12"/>
      <c r="H266" s="12"/>
      <c r="I266" s="12"/>
      <c r="J266" s="3"/>
      <c r="K266" s="5">
        <v>6</v>
      </c>
      <c r="L266" s="3"/>
      <c r="M266" s="23"/>
      <c r="N266" s="57"/>
    </row>
    <row r="267" spans="1:14" x14ac:dyDescent="0.55000000000000004">
      <c r="A267" s="3">
        <v>261</v>
      </c>
      <c r="B267" s="19">
        <v>261</v>
      </c>
      <c r="C267" s="3"/>
      <c r="D267" s="58"/>
      <c r="E267" s="58"/>
      <c r="F267" s="12"/>
      <c r="G267" s="12"/>
      <c r="H267" s="12"/>
      <c r="I267" s="12"/>
      <c r="J267" s="3"/>
      <c r="K267" s="5">
        <v>6</v>
      </c>
      <c r="L267" s="3"/>
      <c r="M267" s="23"/>
      <c r="N267" s="57"/>
    </row>
    <row r="268" spans="1:14" x14ac:dyDescent="0.55000000000000004">
      <c r="A268" s="3">
        <v>262</v>
      </c>
      <c r="B268" s="19">
        <v>262</v>
      </c>
      <c r="C268" s="3"/>
      <c r="D268" s="58"/>
      <c r="E268" s="58"/>
      <c r="F268" s="12"/>
      <c r="G268" s="12"/>
      <c r="H268" s="12"/>
      <c r="I268" s="12"/>
      <c r="J268" s="3"/>
      <c r="K268" s="5">
        <v>6</v>
      </c>
      <c r="L268" s="3"/>
      <c r="M268" s="23"/>
      <c r="N268" s="57"/>
    </row>
    <row r="269" spans="1:14" x14ac:dyDescent="0.55000000000000004">
      <c r="A269" s="3">
        <v>263</v>
      </c>
      <c r="B269" s="19">
        <v>263</v>
      </c>
      <c r="C269" s="3"/>
      <c r="D269" s="58"/>
      <c r="E269" s="58"/>
      <c r="F269" s="12"/>
      <c r="G269" s="12"/>
      <c r="H269" s="12"/>
      <c r="I269" s="12"/>
      <c r="J269" s="3"/>
      <c r="K269" s="5">
        <v>6</v>
      </c>
      <c r="L269" s="3"/>
      <c r="M269" s="23"/>
      <c r="N269" s="57"/>
    </row>
    <row r="270" spans="1:14" x14ac:dyDescent="0.55000000000000004">
      <c r="A270" s="3">
        <v>264</v>
      </c>
      <c r="B270" s="19">
        <v>264</v>
      </c>
      <c r="C270" s="3"/>
      <c r="D270" s="58"/>
      <c r="E270" s="58"/>
      <c r="F270" s="12"/>
      <c r="G270" s="12"/>
      <c r="H270" s="12"/>
      <c r="I270" s="12"/>
      <c r="J270" s="3"/>
      <c r="K270" s="5">
        <v>6</v>
      </c>
      <c r="L270" s="3"/>
      <c r="M270" s="23"/>
      <c r="N270" s="57"/>
    </row>
    <row r="271" spans="1:14" x14ac:dyDescent="0.55000000000000004">
      <c r="A271" s="3">
        <v>265</v>
      </c>
      <c r="B271" s="19">
        <v>265</v>
      </c>
      <c r="C271" s="3"/>
      <c r="D271" s="58"/>
      <c r="E271" s="58"/>
      <c r="F271" s="12"/>
      <c r="G271" s="12"/>
      <c r="H271" s="12"/>
      <c r="I271" s="12"/>
      <c r="J271" s="3"/>
      <c r="K271" s="5">
        <v>6</v>
      </c>
      <c r="L271" s="3"/>
      <c r="M271" s="23"/>
      <c r="N271" s="57"/>
    </row>
    <row r="272" spans="1:14" x14ac:dyDescent="0.55000000000000004">
      <c r="A272" s="3">
        <v>266</v>
      </c>
      <c r="B272" s="19">
        <v>266</v>
      </c>
      <c r="C272" s="3"/>
      <c r="D272" s="58"/>
      <c r="E272" s="58"/>
      <c r="F272" s="12"/>
      <c r="G272" s="12"/>
      <c r="H272" s="12"/>
      <c r="I272" s="12"/>
      <c r="J272" s="3"/>
      <c r="K272" s="5">
        <v>6</v>
      </c>
      <c r="L272" s="3"/>
      <c r="M272" s="23"/>
      <c r="N272" s="57"/>
    </row>
    <row r="273" spans="1:14" x14ac:dyDescent="0.55000000000000004">
      <c r="A273" s="3">
        <v>267</v>
      </c>
      <c r="B273" s="19">
        <v>267</v>
      </c>
      <c r="C273" s="3"/>
      <c r="D273" s="58"/>
      <c r="E273" s="58"/>
      <c r="F273" s="12"/>
      <c r="G273" s="12"/>
      <c r="H273" s="12"/>
      <c r="I273" s="12"/>
      <c r="J273" s="3"/>
      <c r="K273" s="5">
        <v>6</v>
      </c>
      <c r="L273" s="3"/>
      <c r="M273" s="23"/>
      <c r="N273" s="57"/>
    </row>
    <row r="274" spans="1:14" x14ac:dyDescent="0.55000000000000004">
      <c r="A274" s="3">
        <v>268</v>
      </c>
      <c r="B274" s="19">
        <v>268</v>
      </c>
      <c r="C274" s="3"/>
      <c r="D274" s="58"/>
      <c r="E274" s="58"/>
      <c r="F274" s="12"/>
      <c r="G274" s="12"/>
      <c r="H274" s="12"/>
      <c r="I274" s="12"/>
      <c r="J274" s="3"/>
      <c r="K274" s="5">
        <v>6</v>
      </c>
      <c r="L274" s="3"/>
      <c r="M274" s="23"/>
      <c r="N274" s="57"/>
    </row>
    <row r="275" spans="1:14" x14ac:dyDescent="0.55000000000000004">
      <c r="A275" s="3">
        <v>269</v>
      </c>
      <c r="B275" s="19">
        <v>269</v>
      </c>
      <c r="C275" s="3"/>
      <c r="D275" s="58"/>
      <c r="E275" s="58"/>
      <c r="F275" s="12"/>
      <c r="G275" s="12"/>
      <c r="H275" s="12"/>
      <c r="I275" s="12"/>
      <c r="J275" s="3"/>
      <c r="K275" s="5">
        <v>6</v>
      </c>
      <c r="L275" s="3"/>
      <c r="M275" s="23"/>
      <c r="N275" s="57"/>
    </row>
    <row r="276" spans="1:14" x14ac:dyDescent="0.55000000000000004">
      <c r="A276" s="3">
        <v>270</v>
      </c>
      <c r="B276" s="19">
        <v>270</v>
      </c>
      <c r="C276" s="3"/>
      <c r="D276" s="58"/>
      <c r="E276" s="58"/>
      <c r="F276" s="12"/>
      <c r="G276" s="12"/>
      <c r="H276" s="12"/>
      <c r="I276" s="12"/>
      <c r="J276" s="3"/>
      <c r="K276" s="5">
        <v>6</v>
      </c>
      <c r="L276" s="3"/>
      <c r="M276" s="23"/>
      <c r="N276" s="57"/>
    </row>
    <row r="277" spans="1:14" x14ac:dyDescent="0.55000000000000004">
      <c r="A277" s="3">
        <v>271</v>
      </c>
      <c r="B277" s="19">
        <v>271</v>
      </c>
      <c r="C277" s="3"/>
      <c r="D277" s="58"/>
      <c r="E277" s="58"/>
      <c r="F277" s="12"/>
      <c r="G277" s="12"/>
      <c r="H277" s="12"/>
      <c r="I277" s="12"/>
      <c r="J277" s="3"/>
      <c r="K277" s="5">
        <v>6</v>
      </c>
      <c r="L277" s="3"/>
      <c r="M277" s="23"/>
      <c r="N277" s="57"/>
    </row>
    <row r="278" spans="1:14" x14ac:dyDescent="0.55000000000000004">
      <c r="A278" s="3">
        <v>272</v>
      </c>
      <c r="B278" s="19">
        <v>272</v>
      </c>
      <c r="C278" s="3"/>
      <c r="D278" s="58"/>
      <c r="E278" s="58"/>
      <c r="F278" s="12"/>
      <c r="G278" s="12"/>
      <c r="H278" s="12"/>
      <c r="I278" s="12"/>
      <c r="J278" s="3"/>
      <c r="K278" s="5">
        <v>6</v>
      </c>
      <c r="L278" s="3"/>
      <c r="M278" s="23"/>
      <c r="N278" s="57"/>
    </row>
    <row r="279" spans="1:14" x14ac:dyDescent="0.55000000000000004">
      <c r="A279" s="3">
        <v>273</v>
      </c>
      <c r="B279" s="19">
        <v>273</v>
      </c>
      <c r="C279" s="3"/>
      <c r="D279" s="58"/>
      <c r="E279" s="58"/>
      <c r="F279" s="12"/>
      <c r="G279" s="12"/>
      <c r="H279" s="12"/>
      <c r="I279" s="12"/>
      <c r="J279" s="3"/>
      <c r="K279" s="5">
        <v>6</v>
      </c>
      <c r="L279" s="3"/>
      <c r="M279" s="23"/>
      <c r="N279" s="57"/>
    </row>
    <row r="280" spans="1:14" x14ac:dyDescent="0.55000000000000004">
      <c r="A280" s="3">
        <v>274</v>
      </c>
      <c r="B280" s="19">
        <v>274</v>
      </c>
      <c r="C280" s="3"/>
      <c r="D280" s="58"/>
      <c r="E280" s="58"/>
      <c r="F280" s="12"/>
      <c r="G280" s="12"/>
      <c r="H280" s="12"/>
      <c r="I280" s="12"/>
      <c r="J280" s="3"/>
      <c r="K280" s="5">
        <v>6</v>
      </c>
      <c r="L280" s="3"/>
      <c r="M280" s="23"/>
      <c r="N280" s="57"/>
    </row>
    <row r="281" spans="1:14" x14ac:dyDescent="0.55000000000000004">
      <c r="A281" s="3">
        <v>275</v>
      </c>
      <c r="B281" s="19">
        <v>275</v>
      </c>
      <c r="C281" s="3"/>
      <c r="D281" s="58"/>
      <c r="E281" s="58"/>
      <c r="F281" s="12"/>
      <c r="G281" s="12"/>
      <c r="H281" s="12"/>
      <c r="I281" s="12"/>
      <c r="J281" s="3"/>
      <c r="K281" s="5">
        <v>6</v>
      </c>
      <c r="L281" s="3"/>
      <c r="M281" s="23"/>
      <c r="N281" s="57"/>
    </row>
    <row r="282" spans="1:14" x14ac:dyDescent="0.55000000000000004">
      <c r="A282" s="3">
        <v>276</v>
      </c>
      <c r="B282" s="19">
        <v>276</v>
      </c>
      <c r="C282" s="3"/>
      <c r="D282" s="58"/>
      <c r="E282" s="58"/>
      <c r="F282" s="12"/>
      <c r="G282" s="12"/>
      <c r="H282" s="12"/>
      <c r="I282" s="12"/>
      <c r="J282" s="3"/>
      <c r="K282" s="5">
        <v>6</v>
      </c>
      <c r="L282" s="3"/>
      <c r="M282" s="23"/>
      <c r="N282" s="57"/>
    </row>
    <row r="283" spans="1:14" x14ac:dyDescent="0.55000000000000004">
      <c r="A283" s="3">
        <v>277</v>
      </c>
      <c r="B283" s="19">
        <v>277</v>
      </c>
      <c r="C283" s="3"/>
      <c r="D283" s="58"/>
      <c r="E283" s="58"/>
      <c r="F283" s="12"/>
      <c r="G283" s="12"/>
      <c r="H283" s="12"/>
      <c r="I283" s="12"/>
      <c r="J283" s="3"/>
      <c r="K283" s="5">
        <v>6</v>
      </c>
      <c r="L283" s="3"/>
      <c r="M283" s="23"/>
      <c r="N283" s="57"/>
    </row>
    <row r="284" spans="1:14" x14ac:dyDescent="0.55000000000000004">
      <c r="A284" s="3">
        <v>278</v>
      </c>
      <c r="B284" s="19">
        <v>278</v>
      </c>
      <c r="C284" s="3"/>
      <c r="D284" s="58"/>
      <c r="E284" s="58"/>
      <c r="F284" s="12"/>
      <c r="G284" s="12"/>
      <c r="H284" s="12"/>
      <c r="I284" s="12"/>
      <c r="J284" s="3"/>
      <c r="K284" s="5">
        <v>6</v>
      </c>
      <c r="L284" s="3"/>
      <c r="M284" s="23"/>
      <c r="N284" s="57"/>
    </row>
    <row r="285" spans="1:14" x14ac:dyDescent="0.55000000000000004">
      <c r="A285" s="3">
        <v>279</v>
      </c>
      <c r="B285" s="19">
        <v>279</v>
      </c>
      <c r="C285" s="3"/>
      <c r="D285" s="58"/>
      <c r="E285" s="58"/>
      <c r="F285" s="12"/>
      <c r="G285" s="12"/>
      <c r="H285" s="12"/>
      <c r="I285" s="12"/>
      <c r="J285" s="3"/>
      <c r="K285" s="5">
        <v>6</v>
      </c>
      <c r="L285" s="3"/>
      <c r="M285" s="23"/>
      <c r="N285" s="57"/>
    </row>
    <row r="286" spans="1:14" x14ac:dyDescent="0.55000000000000004">
      <c r="A286" s="3">
        <v>280</v>
      </c>
      <c r="B286" s="19">
        <v>280</v>
      </c>
      <c r="C286" s="3"/>
      <c r="D286" s="58"/>
      <c r="E286" s="58"/>
      <c r="F286" s="12"/>
      <c r="G286" s="12"/>
      <c r="H286" s="12"/>
      <c r="I286" s="12"/>
      <c r="J286" s="3"/>
      <c r="K286" s="5">
        <v>6</v>
      </c>
      <c r="L286" s="3"/>
      <c r="M286" s="23"/>
      <c r="N286" s="57"/>
    </row>
    <row r="287" spans="1:14" x14ac:dyDescent="0.55000000000000004">
      <c r="A287" s="3">
        <v>281</v>
      </c>
      <c r="B287" s="19">
        <v>281</v>
      </c>
      <c r="C287" s="3"/>
      <c r="D287" s="58"/>
      <c r="E287" s="58"/>
      <c r="F287" s="12"/>
      <c r="G287" s="12"/>
      <c r="H287" s="12"/>
      <c r="I287" s="12"/>
      <c r="J287" s="3"/>
      <c r="K287" s="5">
        <v>6</v>
      </c>
      <c r="L287" s="3"/>
      <c r="M287" s="23"/>
      <c r="N287" s="57"/>
    </row>
    <row r="288" spans="1:14" x14ac:dyDescent="0.55000000000000004">
      <c r="A288" s="3">
        <v>282</v>
      </c>
      <c r="B288" s="19">
        <v>282</v>
      </c>
      <c r="C288" s="3"/>
      <c r="D288" s="58"/>
      <c r="E288" s="58"/>
      <c r="F288" s="12"/>
      <c r="G288" s="12"/>
      <c r="H288" s="12"/>
      <c r="I288" s="12"/>
      <c r="J288" s="3"/>
      <c r="K288" s="5">
        <v>6</v>
      </c>
      <c r="L288" s="3"/>
      <c r="M288" s="23"/>
      <c r="N288" s="57"/>
    </row>
    <row r="289" spans="1:14" x14ac:dyDescent="0.55000000000000004">
      <c r="A289" s="3">
        <v>283</v>
      </c>
      <c r="B289" s="19">
        <v>283</v>
      </c>
      <c r="C289" s="3"/>
      <c r="D289" s="58"/>
      <c r="E289" s="58"/>
      <c r="F289" s="12"/>
      <c r="G289" s="12"/>
      <c r="H289" s="12"/>
      <c r="I289" s="12"/>
      <c r="J289" s="3"/>
      <c r="K289" s="5">
        <v>6</v>
      </c>
      <c r="L289" s="3"/>
      <c r="M289" s="23"/>
      <c r="N289" s="57"/>
    </row>
    <row r="290" spans="1:14" x14ac:dyDescent="0.55000000000000004">
      <c r="A290" s="3">
        <v>284</v>
      </c>
      <c r="B290" s="19">
        <v>284</v>
      </c>
      <c r="C290" s="3"/>
      <c r="D290" s="58"/>
      <c r="E290" s="58"/>
      <c r="F290" s="12"/>
      <c r="G290" s="12"/>
      <c r="H290" s="12"/>
      <c r="I290" s="12"/>
      <c r="J290" s="3"/>
      <c r="K290" s="5">
        <v>6</v>
      </c>
      <c r="L290" s="3"/>
      <c r="M290" s="23"/>
      <c r="N290" s="57"/>
    </row>
    <row r="291" spans="1:14" x14ac:dyDescent="0.55000000000000004">
      <c r="A291" s="3">
        <v>285</v>
      </c>
      <c r="B291" s="19">
        <v>285</v>
      </c>
      <c r="C291" s="3"/>
      <c r="D291" s="58"/>
      <c r="E291" s="58"/>
      <c r="F291" s="12"/>
      <c r="G291" s="12"/>
      <c r="H291" s="12"/>
      <c r="I291" s="12"/>
      <c r="J291" s="3"/>
      <c r="K291" s="5">
        <v>6</v>
      </c>
      <c r="L291" s="3"/>
      <c r="M291" s="23"/>
      <c r="N291" s="57"/>
    </row>
    <row r="292" spans="1:14" x14ac:dyDescent="0.55000000000000004">
      <c r="A292" s="3">
        <v>286</v>
      </c>
      <c r="B292" s="19">
        <v>286</v>
      </c>
      <c r="C292" s="3"/>
      <c r="D292" s="58"/>
      <c r="E292" s="58"/>
      <c r="F292" s="12"/>
      <c r="G292" s="12"/>
      <c r="H292" s="12"/>
      <c r="I292" s="12"/>
      <c r="J292" s="3"/>
      <c r="K292" s="5">
        <v>6</v>
      </c>
      <c r="L292" s="3"/>
      <c r="M292" s="23"/>
      <c r="N292" s="57"/>
    </row>
    <row r="293" spans="1:14" x14ac:dyDescent="0.55000000000000004">
      <c r="A293" s="3">
        <v>287</v>
      </c>
      <c r="B293" s="19">
        <v>287</v>
      </c>
      <c r="C293" s="3"/>
      <c r="D293" s="58"/>
      <c r="E293" s="58"/>
      <c r="F293" s="12"/>
      <c r="G293" s="12"/>
      <c r="H293" s="12"/>
      <c r="I293" s="12"/>
      <c r="J293" s="3"/>
      <c r="K293" s="5">
        <v>6</v>
      </c>
      <c r="L293" s="3"/>
      <c r="M293" s="23"/>
      <c r="N293" s="57"/>
    </row>
    <row r="294" spans="1:14" x14ac:dyDescent="0.55000000000000004">
      <c r="A294" s="3">
        <v>288</v>
      </c>
      <c r="B294" s="19">
        <v>288</v>
      </c>
      <c r="C294" s="3"/>
      <c r="D294" s="58"/>
      <c r="E294" s="58"/>
      <c r="F294" s="12"/>
      <c r="G294" s="12"/>
      <c r="H294" s="12"/>
      <c r="I294" s="12"/>
      <c r="J294" s="3"/>
      <c r="K294" s="5">
        <v>6</v>
      </c>
      <c r="L294" s="3"/>
      <c r="M294" s="23"/>
      <c r="N294" s="57"/>
    </row>
    <row r="295" spans="1:14" x14ac:dyDescent="0.55000000000000004">
      <c r="A295" s="3">
        <v>289</v>
      </c>
      <c r="B295" s="19">
        <v>289</v>
      </c>
      <c r="C295" s="3"/>
      <c r="D295" s="58"/>
      <c r="E295" s="58"/>
      <c r="F295" s="12"/>
      <c r="G295" s="12"/>
      <c r="H295" s="12"/>
      <c r="I295" s="12"/>
      <c r="J295" s="3"/>
      <c r="K295" s="5">
        <v>6</v>
      </c>
      <c r="L295" s="3"/>
      <c r="M295" s="23"/>
      <c r="N295" s="57"/>
    </row>
    <row r="296" spans="1:14" x14ac:dyDescent="0.55000000000000004">
      <c r="A296" s="3">
        <v>290</v>
      </c>
      <c r="B296" s="19">
        <v>290</v>
      </c>
      <c r="C296" s="3"/>
      <c r="D296" s="58"/>
      <c r="E296" s="58"/>
      <c r="F296" s="12"/>
      <c r="G296" s="12"/>
      <c r="H296" s="12"/>
      <c r="I296" s="12"/>
      <c r="J296" s="3"/>
      <c r="K296" s="5">
        <v>6</v>
      </c>
      <c r="L296" s="3"/>
      <c r="M296" s="23"/>
      <c r="N296" s="57"/>
    </row>
    <row r="297" spans="1:14" x14ac:dyDescent="0.55000000000000004">
      <c r="A297" s="3">
        <v>291</v>
      </c>
      <c r="B297" s="19">
        <v>291</v>
      </c>
      <c r="C297" s="3"/>
      <c r="D297" s="58"/>
      <c r="E297" s="58"/>
      <c r="F297" s="12"/>
      <c r="G297" s="12"/>
      <c r="H297" s="12"/>
      <c r="I297" s="12"/>
      <c r="J297" s="3"/>
      <c r="K297" s="5">
        <v>6</v>
      </c>
      <c r="L297" s="3"/>
      <c r="M297" s="23"/>
      <c r="N297" s="57"/>
    </row>
    <row r="298" spans="1:14" x14ac:dyDescent="0.55000000000000004">
      <c r="A298" s="3">
        <v>292</v>
      </c>
      <c r="B298" s="19">
        <v>292</v>
      </c>
      <c r="C298" s="3"/>
      <c r="D298" s="58"/>
      <c r="E298" s="58"/>
      <c r="F298" s="12"/>
      <c r="G298" s="12"/>
      <c r="H298" s="12"/>
      <c r="I298" s="12"/>
      <c r="J298" s="3"/>
      <c r="K298" s="5">
        <v>6</v>
      </c>
      <c r="L298" s="3"/>
      <c r="M298" s="23"/>
      <c r="N298" s="57"/>
    </row>
    <row r="299" spans="1:14" x14ac:dyDescent="0.55000000000000004">
      <c r="A299" s="3">
        <v>293</v>
      </c>
      <c r="B299" s="19">
        <v>293</v>
      </c>
      <c r="C299" s="3"/>
      <c r="D299" s="58"/>
      <c r="E299" s="58"/>
      <c r="F299" s="12"/>
      <c r="G299" s="12"/>
      <c r="H299" s="12"/>
      <c r="I299" s="12"/>
      <c r="J299" s="3"/>
      <c r="K299" s="5">
        <v>6</v>
      </c>
      <c r="L299" s="3"/>
      <c r="M299" s="23"/>
      <c r="N299" s="57"/>
    </row>
    <row r="300" spans="1:14" x14ac:dyDescent="0.55000000000000004">
      <c r="A300" s="3">
        <v>294</v>
      </c>
      <c r="B300" s="19">
        <v>294</v>
      </c>
      <c r="C300" s="3"/>
      <c r="D300" s="58"/>
      <c r="E300" s="58"/>
      <c r="F300" s="12"/>
      <c r="G300" s="12"/>
      <c r="H300" s="12"/>
      <c r="I300" s="12"/>
      <c r="J300" s="3"/>
      <c r="K300" s="5">
        <v>6</v>
      </c>
      <c r="L300" s="3"/>
      <c r="M300" s="23"/>
      <c r="N300" s="57"/>
    </row>
    <row r="301" spans="1:14" x14ac:dyDescent="0.55000000000000004">
      <c r="A301" s="3">
        <v>295</v>
      </c>
      <c r="B301" s="19">
        <v>295</v>
      </c>
      <c r="C301" s="3"/>
      <c r="D301" s="58"/>
      <c r="E301" s="58"/>
      <c r="F301" s="12"/>
      <c r="G301" s="12"/>
      <c r="H301" s="12"/>
      <c r="I301" s="12"/>
      <c r="J301" s="3"/>
      <c r="K301" s="5">
        <v>6</v>
      </c>
      <c r="L301" s="3"/>
      <c r="M301" s="23"/>
      <c r="N301" s="57"/>
    </row>
    <row r="302" spans="1:14" x14ac:dyDescent="0.55000000000000004">
      <c r="A302" s="3">
        <v>296</v>
      </c>
      <c r="B302" s="19">
        <v>296</v>
      </c>
      <c r="C302" s="3"/>
      <c r="D302" s="58"/>
      <c r="E302" s="58"/>
      <c r="F302" s="12"/>
      <c r="G302" s="12"/>
      <c r="H302" s="12"/>
      <c r="I302" s="12"/>
      <c r="J302" s="3"/>
      <c r="K302" s="5">
        <v>6</v>
      </c>
      <c r="L302" s="3"/>
      <c r="M302" s="23"/>
      <c r="N302" s="57"/>
    </row>
    <row r="303" spans="1:14" x14ac:dyDescent="0.55000000000000004">
      <c r="A303" s="3">
        <v>297</v>
      </c>
      <c r="B303" s="19">
        <v>297</v>
      </c>
      <c r="C303" s="3"/>
      <c r="D303" s="58"/>
      <c r="E303" s="58"/>
      <c r="F303" s="12"/>
      <c r="G303" s="12"/>
      <c r="H303" s="12"/>
      <c r="I303" s="12"/>
      <c r="J303" s="3"/>
      <c r="K303" s="5">
        <v>6</v>
      </c>
      <c r="L303" s="3"/>
      <c r="M303" s="23"/>
      <c r="N303" s="57"/>
    </row>
    <row r="304" spans="1:14" x14ac:dyDescent="0.55000000000000004">
      <c r="A304" s="3">
        <v>298</v>
      </c>
      <c r="B304" s="19">
        <v>298</v>
      </c>
      <c r="C304" s="3"/>
      <c r="D304" s="58"/>
      <c r="E304" s="58"/>
      <c r="F304" s="12"/>
      <c r="G304" s="12"/>
      <c r="H304" s="12"/>
      <c r="I304" s="12"/>
      <c r="J304" s="3"/>
      <c r="K304" s="5">
        <v>6</v>
      </c>
      <c r="L304" s="3"/>
      <c r="M304" s="23"/>
      <c r="N304" s="57"/>
    </row>
    <row r="305" spans="1:14" x14ac:dyDescent="0.55000000000000004">
      <c r="A305" s="3">
        <v>299</v>
      </c>
      <c r="B305" s="19">
        <v>299</v>
      </c>
      <c r="C305" s="3"/>
      <c r="D305" s="58"/>
      <c r="E305" s="58"/>
      <c r="F305" s="12"/>
      <c r="G305" s="12"/>
      <c r="H305" s="12"/>
      <c r="I305" s="12"/>
      <c r="J305" s="3"/>
      <c r="K305" s="5">
        <v>6</v>
      </c>
      <c r="L305" s="3"/>
      <c r="M305" s="23"/>
      <c r="N305" s="57"/>
    </row>
    <row r="306" spans="1:14" x14ac:dyDescent="0.55000000000000004">
      <c r="A306" s="3">
        <v>300</v>
      </c>
      <c r="B306" s="19">
        <v>300</v>
      </c>
      <c r="C306" s="3"/>
      <c r="D306" s="58"/>
      <c r="E306" s="58"/>
      <c r="F306" s="12"/>
      <c r="G306" s="12"/>
      <c r="H306" s="12"/>
      <c r="I306" s="12"/>
      <c r="J306" s="3"/>
      <c r="K306" s="5">
        <v>6</v>
      </c>
      <c r="L306" s="3"/>
      <c r="M306" s="23"/>
      <c r="N306" s="57"/>
    </row>
    <row r="307" spans="1:14" x14ac:dyDescent="0.55000000000000004">
      <c r="A307" s="3">
        <v>301</v>
      </c>
      <c r="B307" s="19">
        <v>301</v>
      </c>
      <c r="C307" s="3"/>
      <c r="D307" s="58"/>
      <c r="E307" s="58"/>
      <c r="F307" s="12"/>
      <c r="G307" s="12"/>
      <c r="H307" s="12"/>
      <c r="I307" s="12"/>
      <c r="J307" s="3"/>
      <c r="K307" s="5">
        <v>6</v>
      </c>
      <c r="L307" s="3"/>
      <c r="M307" s="23"/>
      <c r="N307" s="57"/>
    </row>
    <row r="308" spans="1:14" x14ac:dyDescent="0.55000000000000004">
      <c r="A308" s="3">
        <v>302</v>
      </c>
      <c r="B308" s="19">
        <v>302</v>
      </c>
      <c r="C308" s="3"/>
      <c r="D308" s="58"/>
      <c r="E308" s="58"/>
      <c r="F308" s="12"/>
      <c r="G308" s="12"/>
      <c r="H308" s="12"/>
      <c r="I308" s="12"/>
      <c r="J308" s="3"/>
      <c r="K308" s="5">
        <v>6</v>
      </c>
      <c r="L308" s="3"/>
      <c r="M308" s="23"/>
      <c r="N308" s="57"/>
    </row>
    <row r="309" spans="1:14" x14ac:dyDescent="0.55000000000000004">
      <c r="A309" s="3">
        <v>303</v>
      </c>
      <c r="B309" s="19">
        <v>303</v>
      </c>
      <c r="C309" s="3"/>
      <c r="D309" s="58"/>
      <c r="E309" s="58"/>
      <c r="F309" s="12"/>
      <c r="G309" s="12"/>
      <c r="H309" s="12"/>
      <c r="I309" s="12"/>
      <c r="J309" s="3"/>
      <c r="K309" s="5">
        <v>6</v>
      </c>
      <c r="L309" s="3"/>
      <c r="M309" s="23"/>
      <c r="N309" s="57"/>
    </row>
    <row r="310" spans="1:14" x14ac:dyDescent="0.55000000000000004">
      <c r="A310" s="3">
        <v>304</v>
      </c>
      <c r="B310" s="19">
        <v>304</v>
      </c>
      <c r="C310" s="3"/>
      <c r="D310" s="58"/>
      <c r="E310" s="58"/>
      <c r="F310" s="12"/>
      <c r="G310" s="12"/>
      <c r="H310" s="12"/>
      <c r="I310" s="12"/>
      <c r="J310" s="3"/>
      <c r="K310" s="5">
        <v>6</v>
      </c>
      <c r="L310" s="3"/>
      <c r="M310" s="23"/>
      <c r="N310" s="57"/>
    </row>
    <row r="311" spans="1:14" x14ac:dyDescent="0.55000000000000004">
      <c r="A311" s="3">
        <v>305</v>
      </c>
      <c r="B311" s="19">
        <v>305</v>
      </c>
      <c r="C311" s="3"/>
      <c r="D311" s="58"/>
      <c r="E311" s="58"/>
      <c r="F311" s="12"/>
      <c r="G311" s="12"/>
      <c r="H311" s="12"/>
      <c r="I311" s="12"/>
      <c r="J311" s="3"/>
      <c r="K311" s="5">
        <v>6</v>
      </c>
      <c r="L311" s="3"/>
      <c r="M311" s="23"/>
      <c r="N311" s="57"/>
    </row>
    <row r="312" spans="1:14" x14ac:dyDescent="0.55000000000000004">
      <c r="A312" s="3">
        <v>306</v>
      </c>
      <c r="B312" s="19">
        <v>306</v>
      </c>
      <c r="C312" s="3"/>
      <c r="D312" s="58"/>
      <c r="E312" s="58"/>
      <c r="F312" s="12"/>
      <c r="G312" s="12"/>
      <c r="H312" s="12"/>
      <c r="I312" s="12"/>
      <c r="J312" s="3"/>
      <c r="K312" s="5">
        <v>6</v>
      </c>
      <c r="L312" s="3"/>
      <c r="M312" s="23"/>
      <c r="N312" s="57"/>
    </row>
    <row r="313" spans="1:14" x14ac:dyDescent="0.55000000000000004">
      <c r="A313" s="3">
        <v>307</v>
      </c>
      <c r="B313" s="19">
        <v>307</v>
      </c>
      <c r="C313" s="3"/>
      <c r="D313" s="58"/>
      <c r="E313" s="58"/>
      <c r="F313" s="12"/>
      <c r="G313" s="12"/>
      <c r="H313" s="12"/>
      <c r="I313" s="12"/>
      <c r="J313" s="3"/>
      <c r="K313" s="5">
        <v>6</v>
      </c>
      <c r="L313" s="3"/>
      <c r="M313" s="23"/>
      <c r="N313" s="57"/>
    </row>
    <row r="314" spans="1:14" x14ac:dyDescent="0.55000000000000004">
      <c r="A314" s="3">
        <v>308</v>
      </c>
      <c r="B314" s="19">
        <v>308</v>
      </c>
      <c r="C314" s="3"/>
      <c r="D314" s="58"/>
      <c r="E314" s="58"/>
      <c r="F314" s="12"/>
      <c r="G314" s="12"/>
      <c r="H314" s="12"/>
      <c r="I314" s="12"/>
      <c r="J314" s="3"/>
      <c r="K314" s="5">
        <v>6</v>
      </c>
      <c r="L314" s="3"/>
      <c r="M314" s="23"/>
      <c r="N314" s="57"/>
    </row>
    <row r="315" spans="1:14" x14ac:dyDescent="0.55000000000000004">
      <c r="A315" s="3">
        <v>309</v>
      </c>
      <c r="B315" s="19">
        <v>309</v>
      </c>
      <c r="C315" s="3"/>
      <c r="D315" s="58"/>
      <c r="E315" s="58"/>
      <c r="F315" s="12"/>
      <c r="G315" s="12"/>
      <c r="H315" s="12"/>
      <c r="I315" s="12"/>
      <c r="J315" s="3"/>
      <c r="K315" s="5">
        <v>6</v>
      </c>
      <c r="L315" s="3"/>
      <c r="M315" s="23"/>
      <c r="N315" s="57"/>
    </row>
    <row r="316" spans="1:14" x14ac:dyDescent="0.55000000000000004">
      <c r="A316" s="3">
        <v>310</v>
      </c>
      <c r="B316" s="19">
        <v>310</v>
      </c>
      <c r="C316" s="3"/>
      <c r="D316" s="58"/>
      <c r="E316" s="58"/>
      <c r="F316" s="12"/>
      <c r="G316" s="12"/>
      <c r="H316" s="12"/>
      <c r="I316" s="12"/>
      <c r="J316" s="3"/>
      <c r="K316" s="5">
        <v>6</v>
      </c>
      <c r="L316" s="3"/>
      <c r="M316" s="23"/>
      <c r="N316" s="57"/>
    </row>
    <row r="317" spans="1:14" x14ac:dyDescent="0.55000000000000004">
      <c r="A317" s="3">
        <v>311</v>
      </c>
      <c r="B317" s="19">
        <v>311</v>
      </c>
      <c r="C317" s="3"/>
      <c r="D317" s="58"/>
      <c r="E317" s="58"/>
      <c r="F317" s="12"/>
      <c r="G317" s="12"/>
      <c r="H317" s="12"/>
      <c r="I317" s="12"/>
      <c r="J317" s="3"/>
      <c r="K317" s="5">
        <v>6</v>
      </c>
      <c r="L317" s="3"/>
      <c r="M317" s="23"/>
      <c r="N317" s="57"/>
    </row>
    <row r="318" spans="1:14" x14ac:dyDescent="0.55000000000000004">
      <c r="A318" s="3">
        <v>312</v>
      </c>
      <c r="B318" s="19">
        <v>312</v>
      </c>
      <c r="C318" s="3"/>
      <c r="D318" s="58"/>
      <c r="E318" s="58"/>
      <c r="F318" s="12"/>
      <c r="G318" s="12"/>
      <c r="H318" s="12"/>
      <c r="I318" s="12"/>
      <c r="J318" s="3"/>
      <c r="K318" s="5">
        <v>6</v>
      </c>
      <c r="L318" s="3"/>
      <c r="M318" s="23"/>
      <c r="N318" s="57"/>
    </row>
    <row r="319" spans="1:14" x14ac:dyDescent="0.55000000000000004">
      <c r="A319" s="3">
        <v>313</v>
      </c>
      <c r="B319" s="19">
        <v>313</v>
      </c>
      <c r="C319" s="3"/>
      <c r="D319" s="58"/>
      <c r="E319" s="58"/>
      <c r="F319" s="12"/>
      <c r="G319" s="12"/>
      <c r="H319" s="12"/>
      <c r="I319" s="12"/>
      <c r="J319" s="3"/>
      <c r="K319" s="5">
        <v>6</v>
      </c>
      <c r="L319" s="3"/>
      <c r="M319" s="23"/>
      <c r="N319" s="57"/>
    </row>
    <row r="320" spans="1:14" x14ac:dyDescent="0.55000000000000004">
      <c r="A320" s="3">
        <v>314</v>
      </c>
      <c r="B320" s="19">
        <v>314</v>
      </c>
      <c r="C320" s="3"/>
      <c r="D320" s="58"/>
      <c r="E320" s="58"/>
      <c r="F320" s="12"/>
      <c r="G320" s="12"/>
      <c r="H320" s="12"/>
      <c r="I320" s="12"/>
      <c r="J320" s="3"/>
      <c r="K320" s="5">
        <v>6</v>
      </c>
      <c r="L320" s="3"/>
      <c r="M320" s="23"/>
      <c r="N320" s="57"/>
    </row>
    <row r="321" spans="1:14" x14ac:dyDescent="0.55000000000000004">
      <c r="A321" s="3">
        <v>315</v>
      </c>
      <c r="B321" s="19">
        <v>315</v>
      </c>
      <c r="C321" s="3"/>
      <c r="D321" s="58"/>
      <c r="E321" s="58"/>
      <c r="F321" s="12"/>
      <c r="G321" s="12"/>
      <c r="H321" s="12"/>
      <c r="I321" s="12"/>
      <c r="J321" s="3"/>
      <c r="K321" s="5">
        <v>6</v>
      </c>
      <c r="L321" s="3"/>
      <c r="M321" s="23"/>
      <c r="N321" s="57"/>
    </row>
    <row r="322" spans="1:14" x14ac:dyDescent="0.55000000000000004">
      <c r="A322" s="3">
        <v>316</v>
      </c>
      <c r="B322" s="19">
        <v>316</v>
      </c>
      <c r="C322" s="3"/>
      <c r="D322" s="58"/>
      <c r="E322" s="58"/>
      <c r="F322" s="12"/>
      <c r="G322" s="12"/>
      <c r="H322" s="12"/>
      <c r="I322" s="12"/>
      <c r="J322" s="3"/>
      <c r="K322" s="5">
        <v>6</v>
      </c>
      <c r="L322" s="3"/>
      <c r="M322" s="23"/>
      <c r="N322" s="57"/>
    </row>
    <row r="323" spans="1:14" x14ac:dyDescent="0.55000000000000004">
      <c r="A323" s="3">
        <v>317</v>
      </c>
      <c r="B323" s="19">
        <v>317</v>
      </c>
      <c r="C323" s="3"/>
      <c r="D323" s="58"/>
      <c r="E323" s="58"/>
      <c r="F323" s="12"/>
      <c r="G323" s="12"/>
      <c r="H323" s="12"/>
      <c r="I323" s="12"/>
      <c r="J323" s="3"/>
      <c r="K323" s="5">
        <v>6</v>
      </c>
      <c r="L323" s="3"/>
      <c r="M323" s="23"/>
      <c r="N323" s="57"/>
    </row>
    <row r="324" spans="1:14" x14ac:dyDescent="0.55000000000000004">
      <c r="A324" s="3">
        <v>318</v>
      </c>
      <c r="B324" s="19">
        <v>318</v>
      </c>
      <c r="C324" s="3"/>
      <c r="D324" s="58"/>
      <c r="E324" s="58"/>
      <c r="F324" s="12"/>
      <c r="G324" s="12"/>
      <c r="H324" s="12"/>
      <c r="I324" s="12"/>
      <c r="J324" s="3"/>
      <c r="K324" s="5">
        <v>6</v>
      </c>
      <c r="L324" s="3"/>
      <c r="M324" s="23"/>
      <c r="N324" s="57"/>
    </row>
    <row r="325" spans="1:14" x14ac:dyDescent="0.55000000000000004">
      <c r="A325" s="3">
        <v>319</v>
      </c>
      <c r="B325" s="19">
        <v>319</v>
      </c>
      <c r="C325" s="3"/>
      <c r="D325" s="58"/>
      <c r="E325" s="58"/>
      <c r="F325" s="12"/>
      <c r="G325" s="12"/>
      <c r="H325" s="12"/>
      <c r="I325" s="12"/>
      <c r="J325" s="3"/>
      <c r="K325" s="5">
        <v>6</v>
      </c>
      <c r="L325" s="3"/>
      <c r="M325" s="23"/>
      <c r="N325" s="57"/>
    </row>
    <row r="326" spans="1:14" x14ac:dyDescent="0.55000000000000004">
      <c r="A326" s="3">
        <v>320</v>
      </c>
      <c r="B326" s="19">
        <v>320</v>
      </c>
      <c r="C326" s="3"/>
      <c r="D326" s="58"/>
      <c r="E326" s="58"/>
      <c r="F326" s="12"/>
      <c r="G326" s="12"/>
      <c r="H326" s="12"/>
      <c r="I326" s="12"/>
      <c r="J326" s="3"/>
      <c r="K326" s="5">
        <v>6</v>
      </c>
      <c r="L326" s="3"/>
      <c r="M326" s="23"/>
      <c r="N326" s="57"/>
    </row>
    <row r="327" spans="1:14" x14ac:dyDescent="0.55000000000000004">
      <c r="A327" s="3">
        <v>321</v>
      </c>
      <c r="B327" s="19">
        <v>321</v>
      </c>
      <c r="C327" s="3"/>
      <c r="D327" s="58"/>
      <c r="E327" s="58"/>
      <c r="F327" s="12"/>
      <c r="G327" s="12"/>
      <c r="H327" s="12"/>
      <c r="I327" s="12"/>
      <c r="J327" s="3"/>
      <c r="K327" s="5">
        <v>6</v>
      </c>
      <c r="L327" s="3"/>
      <c r="M327" s="23"/>
      <c r="N327" s="57"/>
    </row>
    <row r="328" spans="1:14" x14ac:dyDescent="0.55000000000000004">
      <c r="A328" s="3">
        <v>322</v>
      </c>
      <c r="B328" s="19">
        <v>322</v>
      </c>
      <c r="C328" s="3"/>
      <c r="D328" s="58"/>
      <c r="E328" s="58"/>
      <c r="F328" s="12"/>
      <c r="G328" s="12"/>
      <c r="H328" s="12"/>
      <c r="I328" s="12"/>
      <c r="J328" s="3"/>
      <c r="K328" s="5">
        <v>6</v>
      </c>
      <c r="L328" s="3"/>
      <c r="M328" s="23"/>
      <c r="N328" s="57"/>
    </row>
    <row r="329" spans="1:14" x14ac:dyDescent="0.55000000000000004">
      <c r="A329" s="3">
        <v>323</v>
      </c>
      <c r="B329" s="19">
        <v>323</v>
      </c>
      <c r="C329" s="3"/>
      <c r="D329" s="58"/>
      <c r="E329" s="58"/>
      <c r="F329" s="12"/>
      <c r="G329" s="12"/>
      <c r="H329" s="12"/>
      <c r="I329" s="12"/>
      <c r="J329" s="3"/>
      <c r="K329" s="5">
        <v>6</v>
      </c>
      <c r="L329" s="3"/>
      <c r="M329" s="23"/>
      <c r="N329" s="57"/>
    </row>
    <row r="330" spans="1:14" x14ac:dyDescent="0.55000000000000004">
      <c r="A330" s="3">
        <v>324</v>
      </c>
      <c r="B330" s="19">
        <v>324</v>
      </c>
      <c r="C330" s="3"/>
      <c r="D330" s="58"/>
      <c r="E330" s="58"/>
      <c r="F330" s="12"/>
      <c r="G330" s="12"/>
      <c r="H330" s="12"/>
      <c r="I330" s="12"/>
      <c r="J330" s="3"/>
      <c r="K330" s="5">
        <v>6</v>
      </c>
      <c r="L330" s="3"/>
      <c r="M330" s="23"/>
      <c r="N330" s="57"/>
    </row>
    <row r="331" spans="1:14" x14ac:dyDescent="0.55000000000000004">
      <c r="A331" s="3">
        <v>325</v>
      </c>
      <c r="B331" s="19">
        <v>325</v>
      </c>
      <c r="C331" s="3"/>
      <c r="D331" s="58"/>
      <c r="E331" s="58"/>
      <c r="F331" s="12"/>
      <c r="G331" s="12"/>
      <c r="H331" s="12"/>
      <c r="I331" s="12"/>
      <c r="J331" s="3"/>
      <c r="K331" s="5">
        <v>6</v>
      </c>
      <c r="L331" s="3"/>
      <c r="M331" s="23"/>
      <c r="N331" s="57"/>
    </row>
    <row r="332" spans="1:14" x14ac:dyDescent="0.55000000000000004">
      <c r="A332" s="3">
        <v>326</v>
      </c>
      <c r="B332" s="19">
        <v>326</v>
      </c>
      <c r="C332" s="3"/>
      <c r="D332" s="58"/>
      <c r="E332" s="58"/>
      <c r="F332" s="12"/>
      <c r="G332" s="12"/>
      <c r="H332" s="12"/>
      <c r="I332" s="12"/>
      <c r="J332" s="3"/>
      <c r="K332" s="5">
        <v>6</v>
      </c>
      <c r="L332" s="3"/>
      <c r="M332" s="23"/>
      <c r="N332" s="57"/>
    </row>
    <row r="333" spans="1:14" x14ac:dyDescent="0.55000000000000004">
      <c r="A333" s="3">
        <v>327</v>
      </c>
      <c r="B333" s="19">
        <v>327</v>
      </c>
      <c r="C333" s="3"/>
      <c r="D333" s="58"/>
      <c r="E333" s="58"/>
      <c r="F333" s="12"/>
      <c r="G333" s="12"/>
      <c r="H333" s="12"/>
      <c r="I333" s="12"/>
      <c r="J333" s="3"/>
      <c r="K333" s="5">
        <v>6</v>
      </c>
      <c r="L333" s="3"/>
      <c r="M333" s="23"/>
      <c r="N333" s="57"/>
    </row>
    <row r="334" spans="1:14" x14ac:dyDescent="0.55000000000000004">
      <c r="A334" s="3">
        <v>328</v>
      </c>
      <c r="B334" s="19">
        <v>328</v>
      </c>
      <c r="C334" s="3"/>
      <c r="D334" s="58"/>
      <c r="E334" s="58"/>
      <c r="F334" s="12"/>
      <c r="G334" s="12"/>
      <c r="H334" s="12"/>
      <c r="I334" s="12"/>
      <c r="J334" s="3"/>
      <c r="K334" s="5">
        <v>6</v>
      </c>
      <c r="L334" s="3"/>
      <c r="M334" s="23"/>
      <c r="N334" s="57"/>
    </row>
    <row r="335" spans="1:14" x14ac:dyDescent="0.55000000000000004">
      <c r="A335" s="3">
        <v>329</v>
      </c>
      <c r="B335" s="19">
        <v>329</v>
      </c>
      <c r="C335" s="3"/>
      <c r="D335" s="58"/>
      <c r="E335" s="58"/>
      <c r="F335" s="12"/>
      <c r="G335" s="12"/>
      <c r="H335" s="12"/>
      <c r="I335" s="12"/>
      <c r="J335" s="3"/>
      <c r="K335" s="5">
        <v>6</v>
      </c>
      <c r="L335" s="3"/>
      <c r="M335" s="23"/>
      <c r="N335" s="57"/>
    </row>
    <row r="336" spans="1:14" x14ac:dyDescent="0.55000000000000004">
      <c r="A336" s="3">
        <v>330</v>
      </c>
      <c r="B336" s="19">
        <v>330</v>
      </c>
      <c r="C336" s="3"/>
      <c r="D336" s="58"/>
      <c r="E336" s="58"/>
      <c r="F336" s="12"/>
      <c r="G336" s="12"/>
      <c r="H336" s="12"/>
      <c r="I336" s="12"/>
      <c r="J336" s="3"/>
      <c r="K336" s="5">
        <v>6</v>
      </c>
      <c r="L336" s="3"/>
      <c r="M336" s="23"/>
      <c r="N336" s="57"/>
    </row>
    <row r="337" spans="1:14" x14ac:dyDescent="0.55000000000000004">
      <c r="A337" s="3">
        <v>331</v>
      </c>
      <c r="B337" s="19">
        <v>331</v>
      </c>
      <c r="C337" s="3"/>
      <c r="D337" s="58"/>
      <c r="E337" s="58"/>
      <c r="F337" s="12"/>
      <c r="G337" s="12"/>
      <c r="H337" s="12"/>
      <c r="I337" s="12"/>
      <c r="J337" s="3"/>
      <c r="K337" s="5">
        <v>6</v>
      </c>
      <c r="L337" s="3"/>
      <c r="M337" s="23"/>
      <c r="N337" s="57"/>
    </row>
    <row r="338" spans="1:14" x14ac:dyDescent="0.55000000000000004">
      <c r="A338" s="3">
        <v>332</v>
      </c>
      <c r="B338" s="19">
        <v>332</v>
      </c>
      <c r="C338" s="3"/>
      <c r="D338" s="58"/>
      <c r="E338" s="58"/>
      <c r="F338" s="12"/>
      <c r="G338" s="12"/>
      <c r="H338" s="12"/>
      <c r="I338" s="12"/>
      <c r="J338" s="3"/>
      <c r="K338" s="5">
        <v>6</v>
      </c>
      <c r="L338" s="3"/>
      <c r="M338" s="23"/>
      <c r="N338" s="57"/>
    </row>
    <row r="339" spans="1:14" x14ac:dyDescent="0.55000000000000004">
      <c r="A339" s="3">
        <v>333</v>
      </c>
      <c r="B339" s="19">
        <v>333</v>
      </c>
      <c r="C339" s="3"/>
      <c r="D339" s="58"/>
      <c r="E339" s="58"/>
      <c r="F339" s="12"/>
      <c r="G339" s="12"/>
      <c r="H339" s="12"/>
      <c r="I339" s="12"/>
      <c r="J339" s="3"/>
      <c r="K339" s="5">
        <v>6</v>
      </c>
      <c r="L339" s="3"/>
      <c r="M339" s="23"/>
      <c r="N339" s="57"/>
    </row>
    <row r="340" spans="1:14" x14ac:dyDescent="0.55000000000000004">
      <c r="A340" s="3">
        <v>334</v>
      </c>
      <c r="B340" s="19">
        <v>334</v>
      </c>
      <c r="C340" s="3"/>
      <c r="D340" s="58"/>
      <c r="E340" s="58"/>
      <c r="F340" s="12"/>
      <c r="G340" s="12"/>
      <c r="H340" s="12"/>
      <c r="I340" s="12"/>
      <c r="J340" s="3"/>
      <c r="K340" s="5">
        <v>6</v>
      </c>
      <c r="L340" s="3"/>
      <c r="M340" s="23"/>
      <c r="N340" s="57"/>
    </row>
    <row r="341" spans="1:14" x14ac:dyDescent="0.55000000000000004">
      <c r="A341" s="3">
        <v>335</v>
      </c>
      <c r="B341" s="19">
        <v>335</v>
      </c>
      <c r="C341" s="3"/>
      <c r="D341" s="58"/>
      <c r="E341" s="58"/>
      <c r="F341" s="12"/>
      <c r="G341" s="12"/>
      <c r="H341" s="12"/>
      <c r="I341" s="12"/>
      <c r="J341" s="3"/>
      <c r="K341" s="5">
        <v>6</v>
      </c>
      <c r="L341" s="3"/>
      <c r="M341" s="23"/>
      <c r="N341" s="57"/>
    </row>
    <row r="342" spans="1:14" x14ac:dyDescent="0.55000000000000004">
      <c r="A342" s="3">
        <v>336</v>
      </c>
      <c r="B342" s="19">
        <v>336</v>
      </c>
      <c r="C342" s="3"/>
      <c r="D342" s="58"/>
      <c r="E342" s="58"/>
      <c r="F342" s="12"/>
      <c r="G342" s="12"/>
      <c r="H342" s="12"/>
      <c r="I342" s="12"/>
      <c r="J342" s="3"/>
      <c r="K342" s="5">
        <v>6</v>
      </c>
      <c r="L342" s="3"/>
      <c r="M342" s="23"/>
      <c r="N342" s="57"/>
    </row>
    <row r="343" spans="1:14" x14ac:dyDescent="0.55000000000000004">
      <c r="A343" s="3">
        <v>337</v>
      </c>
      <c r="B343" s="19">
        <v>337</v>
      </c>
      <c r="C343" s="3"/>
      <c r="D343" s="58"/>
      <c r="E343" s="58"/>
      <c r="F343" s="12"/>
      <c r="G343" s="12"/>
      <c r="H343" s="12"/>
      <c r="I343" s="12"/>
      <c r="J343" s="3"/>
      <c r="K343" s="5">
        <v>6</v>
      </c>
      <c r="L343" s="3"/>
      <c r="M343" s="23"/>
      <c r="N343" s="57"/>
    </row>
    <row r="344" spans="1:14" x14ac:dyDescent="0.55000000000000004">
      <c r="A344" s="3">
        <v>338</v>
      </c>
      <c r="B344" s="19">
        <v>338</v>
      </c>
      <c r="C344" s="3"/>
      <c r="D344" s="58"/>
      <c r="E344" s="58"/>
      <c r="F344" s="12"/>
      <c r="G344" s="12"/>
      <c r="H344" s="12"/>
      <c r="I344" s="12"/>
      <c r="J344" s="3"/>
      <c r="K344" s="5">
        <v>6</v>
      </c>
      <c r="L344" s="3"/>
      <c r="M344" s="23"/>
      <c r="N344" s="57"/>
    </row>
    <row r="345" spans="1:14" x14ac:dyDescent="0.55000000000000004">
      <c r="A345" s="3">
        <v>339</v>
      </c>
      <c r="B345" s="19">
        <v>339</v>
      </c>
      <c r="C345" s="3"/>
      <c r="D345" s="58"/>
      <c r="E345" s="58"/>
      <c r="F345" s="12"/>
      <c r="G345" s="12"/>
      <c r="H345" s="12"/>
      <c r="I345" s="12"/>
      <c r="J345" s="3"/>
      <c r="K345" s="5">
        <v>6</v>
      </c>
      <c r="L345" s="3"/>
      <c r="M345" s="23"/>
      <c r="N345" s="57"/>
    </row>
    <row r="346" spans="1:14" x14ac:dyDescent="0.55000000000000004">
      <c r="A346" s="3">
        <v>340</v>
      </c>
      <c r="B346" s="19">
        <v>340</v>
      </c>
      <c r="C346" s="3"/>
      <c r="D346" s="58"/>
      <c r="E346" s="58"/>
      <c r="F346" s="12"/>
      <c r="G346" s="12"/>
      <c r="H346" s="12"/>
      <c r="I346" s="12"/>
      <c r="J346" s="3"/>
      <c r="K346" s="5">
        <v>6</v>
      </c>
      <c r="L346" s="3"/>
      <c r="M346" s="23"/>
      <c r="N346" s="57"/>
    </row>
    <row r="347" spans="1:14" x14ac:dyDescent="0.55000000000000004">
      <c r="A347" s="3">
        <v>341</v>
      </c>
      <c r="B347" s="19">
        <v>341</v>
      </c>
      <c r="C347" s="3"/>
      <c r="D347" s="58"/>
      <c r="E347" s="58"/>
      <c r="F347" s="12"/>
      <c r="G347" s="12"/>
      <c r="H347" s="12"/>
      <c r="I347" s="12"/>
      <c r="J347" s="3"/>
      <c r="K347" s="5">
        <v>6</v>
      </c>
      <c r="L347" s="3"/>
      <c r="M347" s="23"/>
      <c r="N347" s="57"/>
    </row>
    <row r="348" spans="1:14" x14ac:dyDescent="0.55000000000000004">
      <c r="A348" s="3">
        <v>342</v>
      </c>
      <c r="B348" s="19">
        <v>342</v>
      </c>
      <c r="C348" s="3"/>
      <c r="D348" s="58"/>
      <c r="E348" s="58"/>
      <c r="F348" s="12"/>
      <c r="G348" s="12"/>
      <c r="H348" s="12"/>
      <c r="I348" s="12"/>
      <c r="J348" s="3"/>
      <c r="K348" s="5">
        <v>6</v>
      </c>
      <c r="L348" s="3"/>
      <c r="M348" s="23"/>
      <c r="N348" s="57"/>
    </row>
    <row r="349" spans="1:14" x14ac:dyDescent="0.55000000000000004">
      <c r="A349" s="3">
        <v>343</v>
      </c>
      <c r="B349" s="19">
        <v>343</v>
      </c>
      <c r="C349" s="3"/>
      <c r="D349" s="58"/>
      <c r="E349" s="58"/>
      <c r="F349" s="12"/>
      <c r="G349" s="12"/>
      <c r="H349" s="12"/>
      <c r="I349" s="12"/>
      <c r="J349" s="3"/>
      <c r="K349" s="5">
        <v>6</v>
      </c>
      <c r="L349" s="3"/>
      <c r="M349" s="23"/>
      <c r="N349" s="57"/>
    </row>
    <row r="350" spans="1:14" x14ac:dyDescent="0.55000000000000004">
      <c r="A350" s="3">
        <v>344</v>
      </c>
      <c r="B350" s="19">
        <v>344</v>
      </c>
      <c r="C350" s="3"/>
      <c r="D350" s="58"/>
      <c r="E350" s="58"/>
      <c r="F350" s="12"/>
      <c r="G350" s="12"/>
      <c r="H350" s="12"/>
      <c r="I350" s="12"/>
      <c r="J350" s="3"/>
      <c r="K350" s="5">
        <v>6</v>
      </c>
      <c r="L350" s="3"/>
      <c r="M350" s="23"/>
      <c r="N350" s="57"/>
    </row>
    <row r="351" spans="1:14" x14ac:dyDescent="0.55000000000000004">
      <c r="A351" s="3">
        <v>345</v>
      </c>
      <c r="B351" s="19">
        <v>345</v>
      </c>
      <c r="C351" s="3"/>
      <c r="D351" s="58"/>
      <c r="E351" s="58"/>
      <c r="F351" s="12"/>
      <c r="G351" s="12"/>
      <c r="H351" s="12"/>
      <c r="I351" s="12"/>
      <c r="J351" s="3"/>
      <c r="K351" s="5">
        <v>6</v>
      </c>
      <c r="L351" s="3"/>
      <c r="M351" s="23"/>
      <c r="N351" s="57"/>
    </row>
    <row r="352" spans="1:14" x14ac:dyDescent="0.55000000000000004">
      <c r="A352" s="3">
        <v>346</v>
      </c>
      <c r="B352" s="19">
        <v>346</v>
      </c>
      <c r="C352" s="3"/>
      <c r="D352" s="58"/>
      <c r="E352" s="58"/>
      <c r="F352" s="12"/>
      <c r="G352" s="12"/>
      <c r="H352" s="12"/>
      <c r="I352" s="12"/>
      <c r="J352" s="3"/>
      <c r="K352" s="5">
        <v>6</v>
      </c>
      <c r="L352" s="3"/>
      <c r="M352" s="23"/>
      <c r="N352" s="57"/>
    </row>
    <row r="353" spans="1:14" x14ac:dyDescent="0.55000000000000004">
      <c r="A353" s="3">
        <v>347</v>
      </c>
      <c r="B353" s="19">
        <v>347</v>
      </c>
      <c r="C353" s="3"/>
      <c r="D353" s="58"/>
      <c r="E353" s="58"/>
      <c r="F353" s="12"/>
      <c r="G353" s="12"/>
      <c r="H353" s="12"/>
      <c r="I353" s="12"/>
      <c r="J353" s="3"/>
      <c r="K353" s="5">
        <v>6</v>
      </c>
      <c r="L353" s="3"/>
      <c r="M353" s="23"/>
      <c r="N353" s="57"/>
    </row>
    <row r="354" spans="1:14" x14ac:dyDescent="0.55000000000000004">
      <c r="A354" s="3">
        <v>348</v>
      </c>
      <c r="B354" s="19">
        <v>348</v>
      </c>
      <c r="C354" s="3"/>
      <c r="D354" s="58"/>
      <c r="E354" s="58"/>
      <c r="F354" s="12"/>
      <c r="G354" s="12"/>
      <c r="H354" s="12"/>
      <c r="I354" s="12"/>
      <c r="J354" s="3"/>
      <c r="K354" s="5">
        <v>6</v>
      </c>
      <c r="L354" s="3"/>
      <c r="M354" s="23"/>
      <c r="N354" s="57"/>
    </row>
    <row r="355" spans="1:14" x14ac:dyDescent="0.55000000000000004">
      <c r="A355" s="3">
        <v>349</v>
      </c>
      <c r="B355" s="19">
        <v>349</v>
      </c>
      <c r="C355" s="3"/>
      <c r="D355" s="58"/>
      <c r="E355" s="58"/>
      <c r="F355" s="12"/>
      <c r="G355" s="12"/>
      <c r="H355" s="12"/>
      <c r="I355" s="12"/>
      <c r="J355" s="3"/>
      <c r="K355" s="5">
        <v>6</v>
      </c>
      <c r="L355" s="3"/>
      <c r="M355" s="23"/>
      <c r="N355" s="57"/>
    </row>
    <row r="356" spans="1:14" x14ac:dyDescent="0.55000000000000004">
      <c r="A356" s="3">
        <v>350</v>
      </c>
      <c r="B356" s="19">
        <v>350</v>
      </c>
      <c r="C356" s="3"/>
      <c r="D356" s="58"/>
      <c r="E356" s="58"/>
      <c r="F356" s="12"/>
      <c r="G356" s="12"/>
      <c r="H356" s="12"/>
      <c r="I356" s="12"/>
      <c r="J356" s="3"/>
      <c r="K356" s="5">
        <v>6</v>
      </c>
      <c r="L356" s="3"/>
      <c r="M356" s="23"/>
      <c r="N356" s="57"/>
    </row>
    <row r="357" spans="1:14" x14ac:dyDescent="0.55000000000000004">
      <c r="A357" s="3">
        <v>351</v>
      </c>
      <c r="B357" s="19">
        <v>351</v>
      </c>
      <c r="C357" s="3"/>
      <c r="D357" s="58"/>
      <c r="E357" s="58"/>
      <c r="F357" s="12"/>
      <c r="G357" s="12"/>
      <c r="H357" s="12"/>
      <c r="I357" s="12"/>
      <c r="J357" s="3"/>
      <c r="K357" s="5">
        <v>6</v>
      </c>
      <c r="L357" s="3"/>
      <c r="M357" s="23"/>
      <c r="N357" s="57"/>
    </row>
    <row r="358" spans="1:14" x14ac:dyDescent="0.55000000000000004">
      <c r="A358" s="3">
        <v>352</v>
      </c>
      <c r="B358" s="19">
        <v>352</v>
      </c>
      <c r="C358" s="3"/>
      <c r="D358" s="58"/>
      <c r="E358" s="58"/>
      <c r="F358" s="12"/>
      <c r="G358" s="12"/>
      <c r="H358" s="12"/>
      <c r="I358" s="12"/>
      <c r="J358" s="3"/>
      <c r="K358" s="5">
        <v>6</v>
      </c>
      <c r="L358" s="3"/>
      <c r="M358" s="23"/>
      <c r="N358" s="57"/>
    </row>
    <row r="359" spans="1:14" x14ac:dyDescent="0.55000000000000004">
      <c r="A359" s="3">
        <v>353</v>
      </c>
      <c r="B359" s="19">
        <v>353</v>
      </c>
      <c r="C359" s="3"/>
      <c r="D359" s="58"/>
      <c r="E359" s="58"/>
      <c r="F359" s="12"/>
      <c r="G359" s="12"/>
      <c r="H359" s="12"/>
      <c r="I359" s="12"/>
      <c r="J359" s="3"/>
      <c r="K359" s="5">
        <v>6</v>
      </c>
      <c r="L359" s="3"/>
      <c r="M359" s="23"/>
      <c r="N359" s="57"/>
    </row>
    <row r="360" spans="1:14" x14ac:dyDescent="0.55000000000000004">
      <c r="A360" s="3">
        <v>354</v>
      </c>
      <c r="B360" s="19">
        <v>354</v>
      </c>
      <c r="C360" s="3"/>
      <c r="D360" s="58"/>
      <c r="E360" s="58"/>
      <c r="F360" s="12"/>
      <c r="G360" s="12"/>
      <c r="H360" s="12"/>
      <c r="I360" s="12"/>
      <c r="J360" s="3"/>
      <c r="K360" s="5">
        <v>6</v>
      </c>
      <c r="L360" s="3"/>
      <c r="M360" s="23"/>
      <c r="N360" s="57"/>
    </row>
    <row r="361" spans="1:14" x14ac:dyDescent="0.55000000000000004">
      <c r="A361" s="3">
        <v>355</v>
      </c>
      <c r="B361" s="19">
        <v>355</v>
      </c>
      <c r="C361" s="3"/>
      <c r="D361" s="58"/>
      <c r="E361" s="58"/>
      <c r="F361" s="12"/>
      <c r="G361" s="12"/>
      <c r="H361" s="12"/>
      <c r="I361" s="12"/>
      <c r="J361" s="3"/>
      <c r="K361" s="5">
        <v>6</v>
      </c>
      <c r="L361" s="3"/>
      <c r="M361" s="23"/>
      <c r="N361" s="57"/>
    </row>
    <row r="362" spans="1:14" x14ac:dyDescent="0.55000000000000004">
      <c r="A362" s="3">
        <v>356</v>
      </c>
      <c r="B362" s="19">
        <v>356</v>
      </c>
      <c r="C362" s="3"/>
      <c r="D362" s="58"/>
      <c r="E362" s="58"/>
      <c r="F362" s="12"/>
      <c r="G362" s="12"/>
      <c r="H362" s="12"/>
      <c r="I362" s="12"/>
      <c r="J362" s="3"/>
      <c r="K362" s="5">
        <v>6</v>
      </c>
      <c r="L362" s="3"/>
      <c r="M362" s="23"/>
      <c r="N362" s="57"/>
    </row>
    <row r="363" spans="1:14" x14ac:dyDescent="0.55000000000000004">
      <c r="A363" s="3">
        <v>357</v>
      </c>
      <c r="B363" s="19">
        <v>357</v>
      </c>
      <c r="C363" s="3"/>
      <c r="D363" s="58"/>
      <c r="E363" s="58"/>
      <c r="F363" s="12"/>
      <c r="G363" s="12"/>
      <c r="H363" s="12"/>
      <c r="I363" s="12"/>
      <c r="J363" s="3"/>
      <c r="K363" s="5">
        <v>6</v>
      </c>
      <c r="L363" s="3"/>
      <c r="M363" s="23"/>
      <c r="N363" s="57"/>
    </row>
    <row r="364" spans="1:14" x14ac:dyDescent="0.55000000000000004">
      <c r="A364" s="3">
        <v>358</v>
      </c>
      <c r="B364" s="19">
        <v>358</v>
      </c>
      <c r="C364" s="3"/>
      <c r="D364" s="58"/>
      <c r="E364" s="58"/>
      <c r="F364" s="12"/>
      <c r="G364" s="12"/>
      <c r="H364" s="12"/>
      <c r="I364" s="12"/>
      <c r="J364" s="3"/>
      <c r="K364" s="5">
        <v>6</v>
      </c>
      <c r="L364" s="3"/>
      <c r="M364" s="23"/>
      <c r="N364" s="57"/>
    </row>
    <row r="365" spans="1:14" x14ac:dyDescent="0.55000000000000004">
      <c r="A365" s="3">
        <v>359</v>
      </c>
      <c r="B365" s="19">
        <v>359</v>
      </c>
      <c r="C365" s="3"/>
      <c r="D365" s="58"/>
      <c r="E365" s="58"/>
      <c r="F365" s="12"/>
      <c r="G365" s="12"/>
      <c r="H365" s="12"/>
      <c r="I365" s="12"/>
      <c r="J365" s="3"/>
      <c r="K365" s="5">
        <v>6</v>
      </c>
      <c r="L365" s="3"/>
      <c r="M365" s="23"/>
      <c r="N365" s="57"/>
    </row>
    <row r="366" spans="1:14" x14ac:dyDescent="0.55000000000000004">
      <c r="A366" s="3">
        <v>360</v>
      </c>
      <c r="B366" s="19">
        <v>360</v>
      </c>
      <c r="C366" s="3"/>
      <c r="D366" s="58"/>
      <c r="E366" s="58"/>
      <c r="F366" s="12"/>
      <c r="G366" s="12"/>
      <c r="H366" s="12"/>
      <c r="I366" s="12"/>
      <c r="J366" s="3"/>
      <c r="K366" s="5">
        <v>6</v>
      </c>
      <c r="L366" s="3"/>
      <c r="M366" s="23"/>
      <c r="N366" s="57"/>
    </row>
    <row r="367" spans="1:14" x14ac:dyDescent="0.55000000000000004">
      <c r="A367" s="3">
        <v>361</v>
      </c>
      <c r="B367" s="19">
        <v>361</v>
      </c>
      <c r="C367" s="3"/>
      <c r="D367" s="58"/>
      <c r="E367" s="58"/>
      <c r="F367" s="12"/>
      <c r="G367" s="12"/>
      <c r="H367" s="12"/>
      <c r="I367" s="12"/>
      <c r="J367" s="3"/>
      <c r="K367" s="5">
        <v>6</v>
      </c>
      <c r="L367" s="3"/>
      <c r="M367" s="23"/>
      <c r="N367" s="57"/>
    </row>
    <row r="368" spans="1:14" x14ac:dyDescent="0.55000000000000004">
      <c r="A368" s="3">
        <v>362</v>
      </c>
      <c r="B368" s="19">
        <v>362</v>
      </c>
      <c r="C368" s="3"/>
      <c r="D368" s="58"/>
      <c r="E368" s="58"/>
      <c r="F368" s="12"/>
      <c r="G368" s="12"/>
      <c r="H368" s="12"/>
      <c r="I368" s="12"/>
      <c r="J368" s="3"/>
      <c r="K368" s="5">
        <v>6</v>
      </c>
      <c r="L368" s="3"/>
      <c r="M368" s="23"/>
      <c r="N368" s="57"/>
    </row>
    <row r="369" spans="1:14" x14ac:dyDescent="0.55000000000000004">
      <c r="A369" s="3">
        <v>363</v>
      </c>
      <c r="B369" s="19">
        <v>363</v>
      </c>
      <c r="C369" s="3"/>
      <c r="D369" s="58"/>
      <c r="E369" s="58"/>
      <c r="F369" s="12"/>
      <c r="G369" s="12"/>
      <c r="H369" s="12"/>
      <c r="I369" s="12"/>
      <c r="J369" s="3"/>
      <c r="K369" s="5">
        <v>6</v>
      </c>
      <c r="L369" s="3"/>
      <c r="M369" s="23"/>
      <c r="N369" s="57"/>
    </row>
    <row r="370" spans="1:14" x14ac:dyDescent="0.55000000000000004">
      <c r="A370" s="3">
        <v>364</v>
      </c>
      <c r="B370" s="19">
        <v>364</v>
      </c>
      <c r="C370" s="3"/>
      <c r="D370" s="58"/>
      <c r="E370" s="58"/>
      <c r="F370" s="12"/>
      <c r="G370" s="12"/>
      <c r="H370" s="12"/>
      <c r="I370" s="12"/>
      <c r="J370" s="3"/>
      <c r="K370" s="5">
        <v>6</v>
      </c>
      <c r="L370" s="3"/>
      <c r="M370" s="23"/>
      <c r="N370" s="57"/>
    </row>
    <row r="371" spans="1:14" x14ac:dyDescent="0.55000000000000004">
      <c r="A371" s="3">
        <v>365</v>
      </c>
      <c r="B371" s="19">
        <v>365</v>
      </c>
      <c r="C371" s="3"/>
      <c r="D371" s="58"/>
      <c r="E371" s="58"/>
      <c r="F371" s="12"/>
      <c r="G371" s="12"/>
      <c r="H371" s="12"/>
      <c r="I371" s="12"/>
      <c r="J371" s="3"/>
      <c r="K371" s="5">
        <v>6</v>
      </c>
      <c r="L371" s="3"/>
      <c r="M371" s="23"/>
      <c r="N371" s="57"/>
    </row>
    <row r="372" spans="1:14" x14ac:dyDescent="0.55000000000000004">
      <c r="A372" s="3">
        <v>366</v>
      </c>
      <c r="B372" s="19">
        <v>366</v>
      </c>
      <c r="C372" s="3"/>
      <c r="D372" s="58"/>
      <c r="E372" s="58"/>
      <c r="F372" s="12"/>
      <c r="G372" s="12"/>
      <c r="H372" s="12"/>
      <c r="I372" s="12"/>
      <c r="J372" s="3"/>
      <c r="K372" s="5">
        <v>6</v>
      </c>
      <c r="L372" s="3"/>
      <c r="M372" s="23"/>
      <c r="N372" s="57"/>
    </row>
    <row r="373" spans="1:14" x14ac:dyDescent="0.55000000000000004">
      <c r="A373" s="3">
        <v>367</v>
      </c>
      <c r="B373" s="19">
        <v>367</v>
      </c>
      <c r="C373" s="3"/>
      <c r="D373" s="58"/>
      <c r="E373" s="58"/>
      <c r="F373" s="12"/>
      <c r="G373" s="12"/>
      <c r="H373" s="12"/>
      <c r="I373" s="12"/>
      <c r="J373" s="3"/>
      <c r="K373" s="5">
        <v>6</v>
      </c>
      <c r="L373" s="3"/>
      <c r="M373" s="23"/>
      <c r="N373" s="57"/>
    </row>
    <row r="374" spans="1:14" x14ac:dyDescent="0.55000000000000004">
      <c r="A374" s="3">
        <v>368</v>
      </c>
      <c r="B374" s="19">
        <v>368</v>
      </c>
      <c r="C374" s="3"/>
      <c r="D374" s="58"/>
      <c r="E374" s="58"/>
      <c r="F374" s="12"/>
      <c r="G374" s="12"/>
      <c r="H374" s="12"/>
      <c r="I374" s="12"/>
      <c r="J374" s="3"/>
      <c r="K374" s="5">
        <v>6</v>
      </c>
      <c r="L374" s="3"/>
      <c r="M374" s="23"/>
      <c r="N374" s="57"/>
    </row>
    <row r="375" spans="1:14" x14ac:dyDescent="0.55000000000000004">
      <c r="A375" s="3">
        <v>369</v>
      </c>
      <c r="B375" s="19">
        <v>369</v>
      </c>
      <c r="C375" s="3"/>
      <c r="D375" s="58"/>
      <c r="E375" s="58"/>
      <c r="F375" s="12"/>
      <c r="G375" s="12"/>
      <c r="H375" s="12"/>
      <c r="I375" s="12"/>
      <c r="J375" s="3"/>
      <c r="K375" s="5">
        <v>6</v>
      </c>
      <c r="L375" s="3"/>
      <c r="M375" s="23"/>
      <c r="N375" s="57"/>
    </row>
    <row r="376" spans="1:14" x14ac:dyDescent="0.55000000000000004">
      <c r="A376" s="3">
        <v>370</v>
      </c>
      <c r="B376" s="19">
        <v>370</v>
      </c>
      <c r="C376" s="3"/>
      <c r="D376" s="58"/>
      <c r="E376" s="58"/>
      <c r="F376" s="12"/>
      <c r="G376" s="12"/>
      <c r="H376" s="12"/>
      <c r="I376" s="12"/>
      <c r="J376" s="3"/>
      <c r="K376" s="5">
        <v>6</v>
      </c>
      <c r="L376" s="3"/>
      <c r="M376" s="23"/>
      <c r="N376" s="57"/>
    </row>
    <row r="377" spans="1:14" x14ac:dyDescent="0.55000000000000004">
      <c r="A377" s="3">
        <v>371</v>
      </c>
      <c r="B377" s="19">
        <v>371</v>
      </c>
      <c r="C377" s="3"/>
      <c r="D377" s="58"/>
      <c r="E377" s="58"/>
      <c r="F377" s="12"/>
      <c r="G377" s="12"/>
      <c r="H377" s="12"/>
      <c r="I377" s="12"/>
      <c r="J377" s="3"/>
      <c r="K377" s="5">
        <v>6</v>
      </c>
      <c r="L377" s="3"/>
      <c r="M377" s="23"/>
      <c r="N377" s="57"/>
    </row>
    <row r="378" spans="1:14" x14ac:dyDescent="0.55000000000000004">
      <c r="A378" s="3">
        <v>372</v>
      </c>
      <c r="B378" s="19">
        <v>372</v>
      </c>
      <c r="C378" s="3"/>
      <c r="D378" s="58"/>
      <c r="E378" s="58"/>
      <c r="F378" s="12"/>
      <c r="G378" s="12"/>
      <c r="H378" s="12"/>
      <c r="I378" s="12"/>
      <c r="J378" s="3"/>
      <c r="K378" s="5">
        <v>6</v>
      </c>
      <c r="L378" s="3"/>
      <c r="M378" s="23"/>
      <c r="N378" s="57"/>
    </row>
    <row r="379" spans="1:14" x14ac:dyDescent="0.55000000000000004">
      <c r="A379" s="3">
        <v>373</v>
      </c>
      <c r="B379" s="19">
        <v>373</v>
      </c>
      <c r="C379" s="3"/>
      <c r="D379" s="58"/>
      <c r="E379" s="58"/>
      <c r="F379" s="12"/>
      <c r="G379" s="12"/>
      <c r="H379" s="12"/>
      <c r="I379" s="12"/>
      <c r="J379" s="3"/>
      <c r="K379" s="5">
        <v>6</v>
      </c>
      <c r="L379" s="3"/>
      <c r="M379" s="23"/>
      <c r="N379" s="57"/>
    </row>
    <row r="380" spans="1:14" x14ac:dyDescent="0.55000000000000004">
      <c r="A380" s="3">
        <v>374</v>
      </c>
      <c r="B380" s="19">
        <v>374</v>
      </c>
      <c r="C380" s="3"/>
      <c r="D380" s="58"/>
      <c r="E380" s="58"/>
      <c r="F380" s="12"/>
      <c r="G380" s="12"/>
      <c r="H380" s="12"/>
      <c r="I380" s="12"/>
      <c r="J380" s="3"/>
      <c r="K380" s="5">
        <v>6</v>
      </c>
      <c r="L380" s="3"/>
      <c r="M380" s="23"/>
      <c r="N380" s="57"/>
    </row>
    <row r="381" spans="1:14" x14ac:dyDescent="0.55000000000000004">
      <c r="A381" s="3">
        <v>375</v>
      </c>
      <c r="B381" s="19">
        <v>375</v>
      </c>
      <c r="C381" s="3"/>
      <c r="D381" s="58"/>
      <c r="E381" s="58"/>
      <c r="F381" s="12"/>
      <c r="G381" s="12"/>
      <c r="H381" s="12"/>
      <c r="I381" s="12"/>
      <c r="J381" s="3"/>
      <c r="K381" s="5">
        <v>6</v>
      </c>
      <c r="L381" s="3"/>
      <c r="M381" s="23"/>
      <c r="N381" s="57"/>
    </row>
    <row r="382" spans="1:14" x14ac:dyDescent="0.55000000000000004">
      <c r="A382" s="3">
        <v>376</v>
      </c>
      <c r="B382" s="19">
        <v>376</v>
      </c>
      <c r="C382" s="3"/>
      <c r="D382" s="58"/>
      <c r="E382" s="58"/>
      <c r="F382" s="12"/>
      <c r="G382" s="12"/>
      <c r="H382" s="12"/>
      <c r="I382" s="12"/>
      <c r="J382" s="3"/>
      <c r="K382" s="5">
        <v>6</v>
      </c>
      <c r="L382" s="3"/>
      <c r="M382" s="23"/>
      <c r="N382" s="57"/>
    </row>
    <row r="383" spans="1:14" x14ac:dyDescent="0.55000000000000004">
      <c r="A383" s="3">
        <v>377</v>
      </c>
      <c r="B383" s="19">
        <v>377</v>
      </c>
      <c r="C383" s="3"/>
      <c r="D383" s="58"/>
      <c r="E383" s="58"/>
      <c r="F383" s="12"/>
      <c r="G383" s="12"/>
      <c r="H383" s="12"/>
      <c r="I383" s="12"/>
      <c r="J383" s="3"/>
      <c r="K383" s="5">
        <v>6</v>
      </c>
      <c r="L383" s="3"/>
      <c r="M383" s="23"/>
      <c r="N383" s="57"/>
    </row>
    <row r="384" spans="1:14" x14ac:dyDescent="0.55000000000000004">
      <c r="A384" s="3">
        <v>378</v>
      </c>
      <c r="B384" s="19">
        <v>378</v>
      </c>
      <c r="C384" s="3"/>
      <c r="D384" s="58"/>
      <c r="E384" s="58"/>
      <c r="F384" s="12"/>
      <c r="G384" s="12"/>
      <c r="H384" s="12"/>
      <c r="I384" s="12"/>
      <c r="J384" s="3"/>
      <c r="K384" s="5">
        <v>6</v>
      </c>
      <c r="L384" s="3"/>
      <c r="M384" s="23"/>
      <c r="N384" s="57"/>
    </row>
    <row r="385" spans="1:14" x14ac:dyDescent="0.55000000000000004">
      <c r="A385" s="3">
        <v>379</v>
      </c>
      <c r="B385" s="19">
        <v>379</v>
      </c>
      <c r="C385" s="3"/>
      <c r="D385" s="58"/>
      <c r="E385" s="58"/>
      <c r="F385" s="12"/>
      <c r="G385" s="12"/>
      <c r="H385" s="12"/>
      <c r="I385" s="12"/>
      <c r="J385" s="3"/>
      <c r="K385" s="5">
        <v>6</v>
      </c>
      <c r="L385" s="3"/>
      <c r="M385" s="23"/>
      <c r="N385" s="57"/>
    </row>
    <row r="386" spans="1:14" x14ac:dyDescent="0.55000000000000004">
      <c r="A386" s="3">
        <v>380</v>
      </c>
      <c r="B386" s="19">
        <v>380</v>
      </c>
      <c r="C386" s="3"/>
      <c r="D386" s="58"/>
      <c r="E386" s="58"/>
      <c r="F386" s="12"/>
      <c r="G386" s="12"/>
      <c r="H386" s="12"/>
      <c r="I386" s="12"/>
      <c r="J386" s="3"/>
      <c r="K386" s="5">
        <v>6</v>
      </c>
      <c r="L386" s="3"/>
      <c r="M386" s="23"/>
      <c r="N386" s="57"/>
    </row>
    <row r="387" spans="1:14" x14ac:dyDescent="0.55000000000000004">
      <c r="A387" s="3">
        <v>381</v>
      </c>
      <c r="B387" s="19">
        <v>381</v>
      </c>
      <c r="C387" s="3"/>
      <c r="D387" s="58"/>
      <c r="E387" s="58"/>
      <c r="F387" s="12"/>
      <c r="G387" s="12"/>
      <c r="H387" s="12"/>
      <c r="I387" s="12"/>
      <c r="J387" s="3"/>
      <c r="K387" s="5">
        <v>6</v>
      </c>
      <c r="L387" s="3"/>
      <c r="M387" s="23"/>
      <c r="N387" s="57"/>
    </row>
    <row r="388" spans="1:14" x14ac:dyDescent="0.55000000000000004">
      <c r="A388" s="3">
        <v>382</v>
      </c>
      <c r="B388" s="19">
        <v>382</v>
      </c>
      <c r="C388" s="3"/>
      <c r="D388" s="58"/>
      <c r="E388" s="58"/>
      <c r="F388" s="12"/>
      <c r="G388" s="12"/>
      <c r="H388" s="12"/>
      <c r="I388" s="12"/>
      <c r="J388" s="3"/>
      <c r="K388" s="5">
        <v>6</v>
      </c>
      <c r="L388" s="3"/>
      <c r="M388" s="23"/>
      <c r="N388" s="57"/>
    </row>
    <row r="389" spans="1:14" x14ac:dyDescent="0.55000000000000004">
      <c r="A389" s="3">
        <v>383</v>
      </c>
      <c r="B389" s="19">
        <v>383</v>
      </c>
      <c r="C389" s="3"/>
      <c r="D389" s="58"/>
      <c r="E389" s="58"/>
      <c r="F389" s="12"/>
      <c r="G389" s="12"/>
      <c r="H389" s="12"/>
      <c r="I389" s="12"/>
      <c r="J389" s="3"/>
      <c r="K389" s="5">
        <v>6</v>
      </c>
      <c r="L389" s="3"/>
      <c r="M389" s="23"/>
      <c r="N389" s="57"/>
    </row>
    <row r="390" spans="1:14" x14ac:dyDescent="0.55000000000000004">
      <c r="A390" s="3">
        <v>384</v>
      </c>
      <c r="B390" s="19">
        <v>384</v>
      </c>
      <c r="C390" s="3"/>
      <c r="D390" s="58"/>
      <c r="E390" s="58"/>
      <c r="F390" s="12"/>
      <c r="G390" s="12"/>
      <c r="H390" s="12"/>
      <c r="I390" s="12"/>
      <c r="J390" s="3"/>
      <c r="K390" s="5">
        <v>6</v>
      </c>
      <c r="L390" s="3"/>
      <c r="M390" s="23"/>
      <c r="N390" s="57"/>
    </row>
    <row r="391" spans="1:14" x14ac:dyDescent="0.55000000000000004">
      <c r="A391" s="3">
        <v>385</v>
      </c>
      <c r="B391" s="19">
        <v>385</v>
      </c>
      <c r="C391" s="3"/>
      <c r="D391" s="58"/>
      <c r="E391" s="58"/>
      <c r="F391" s="12"/>
      <c r="G391" s="12"/>
      <c r="H391" s="12"/>
      <c r="I391" s="12"/>
      <c r="J391" s="3"/>
      <c r="K391" s="5">
        <v>6</v>
      </c>
      <c r="L391" s="3"/>
      <c r="M391" s="23"/>
      <c r="N391" s="57"/>
    </row>
    <row r="392" spans="1:14" x14ac:dyDescent="0.55000000000000004">
      <c r="A392" s="3">
        <v>386</v>
      </c>
      <c r="B392" s="19">
        <v>386</v>
      </c>
      <c r="C392" s="3"/>
      <c r="D392" s="58"/>
      <c r="E392" s="58"/>
      <c r="F392" s="12"/>
      <c r="G392" s="12"/>
      <c r="H392" s="12"/>
      <c r="I392" s="12"/>
      <c r="J392" s="3"/>
      <c r="K392" s="5">
        <v>6</v>
      </c>
      <c r="L392" s="3"/>
      <c r="M392" s="23"/>
      <c r="N392" s="57"/>
    </row>
    <row r="393" spans="1:14" x14ac:dyDescent="0.55000000000000004">
      <c r="A393" s="3">
        <v>387</v>
      </c>
      <c r="B393" s="19">
        <v>387</v>
      </c>
      <c r="C393" s="3"/>
      <c r="D393" s="58"/>
      <c r="E393" s="58"/>
      <c r="F393" s="12"/>
      <c r="G393" s="12"/>
      <c r="H393" s="12"/>
      <c r="I393" s="12"/>
      <c r="J393" s="3"/>
      <c r="K393" s="5">
        <v>6</v>
      </c>
      <c r="L393" s="3"/>
      <c r="M393" s="23"/>
      <c r="N393" s="57"/>
    </row>
    <row r="394" spans="1:14" x14ac:dyDescent="0.55000000000000004">
      <c r="A394" s="3">
        <v>388</v>
      </c>
      <c r="B394" s="19">
        <v>388</v>
      </c>
      <c r="C394" s="3"/>
      <c r="D394" s="58"/>
      <c r="E394" s="58"/>
      <c r="F394" s="12"/>
      <c r="G394" s="12"/>
      <c r="H394" s="12"/>
      <c r="I394" s="12"/>
      <c r="J394" s="3"/>
      <c r="K394" s="5">
        <v>6</v>
      </c>
      <c r="L394" s="3"/>
      <c r="M394" s="23"/>
      <c r="N394" s="57"/>
    </row>
    <row r="395" spans="1:14" x14ac:dyDescent="0.55000000000000004">
      <c r="A395" s="3">
        <v>389</v>
      </c>
      <c r="B395" s="19">
        <v>389</v>
      </c>
      <c r="C395" s="3"/>
      <c r="D395" s="58"/>
      <c r="E395" s="58"/>
      <c r="F395" s="12"/>
      <c r="G395" s="12"/>
      <c r="H395" s="12"/>
      <c r="I395" s="12"/>
      <c r="J395" s="3"/>
      <c r="K395" s="5">
        <v>6</v>
      </c>
      <c r="L395" s="3"/>
      <c r="M395" s="23"/>
      <c r="N395" s="57"/>
    </row>
    <row r="396" spans="1:14" x14ac:dyDescent="0.55000000000000004">
      <c r="A396" s="3">
        <v>390</v>
      </c>
      <c r="B396" s="19">
        <v>390</v>
      </c>
      <c r="C396" s="3"/>
      <c r="D396" s="58"/>
      <c r="E396" s="58"/>
      <c r="F396" s="12"/>
      <c r="G396" s="12"/>
      <c r="H396" s="12"/>
      <c r="I396" s="12"/>
      <c r="J396" s="3"/>
      <c r="K396" s="5">
        <v>6</v>
      </c>
      <c r="L396" s="3"/>
      <c r="M396" s="23"/>
      <c r="N396" s="57"/>
    </row>
    <row r="397" spans="1:14" x14ac:dyDescent="0.55000000000000004">
      <c r="A397" s="3">
        <v>391</v>
      </c>
      <c r="B397" s="19">
        <v>391</v>
      </c>
      <c r="C397" s="3"/>
      <c r="D397" s="58"/>
      <c r="E397" s="58"/>
      <c r="F397" s="12"/>
      <c r="G397" s="12"/>
      <c r="H397" s="12"/>
      <c r="I397" s="12"/>
      <c r="J397" s="3"/>
      <c r="K397" s="5">
        <v>6</v>
      </c>
      <c r="L397" s="3"/>
      <c r="M397" s="23"/>
      <c r="N397" s="57"/>
    </row>
    <row r="398" spans="1:14" x14ac:dyDescent="0.55000000000000004">
      <c r="A398" s="3">
        <v>392</v>
      </c>
      <c r="B398" s="19">
        <v>392</v>
      </c>
      <c r="C398" s="3"/>
      <c r="D398" s="58"/>
      <c r="E398" s="58"/>
      <c r="F398" s="12"/>
      <c r="G398" s="12"/>
      <c r="H398" s="12"/>
      <c r="I398" s="12"/>
      <c r="J398" s="3"/>
      <c r="K398" s="5">
        <v>6</v>
      </c>
      <c r="L398" s="3"/>
      <c r="M398" s="23"/>
      <c r="N398" s="57"/>
    </row>
    <row r="399" spans="1:14" x14ac:dyDescent="0.55000000000000004">
      <c r="A399" s="3">
        <v>393</v>
      </c>
      <c r="B399" s="19">
        <v>393</v>
      </c>
      <c r="C399" s="3"/>
      <c r="D399" s="58"/>
      <c r="E399" s="58"/>
      <c r="F399" s="12"/>
      <c r="G399" s="12"/>
      <c r="H399" s="12"/>
      <c r="I399" s="12"/>
      <c r="J399" s="3"/>
      <c r="K399" s="5">
        <v>6</v>
      </c>
      <c r="L399" s="3"/>
      <c r="M399" s="23"/>
      <c r="N399" s="57"/>
    </row>
    <row r="400" spans="1:14" x14ac:dyDescent="0.55000000000000004">
      <c r="A400" s="3">
        <v>394</v>
      </c>
      <c r="B400" s="19">
        <v>394</v>
      </c>
      <c r="C400" s="3"/>
      <c r="D400" s="58"/>
      <c r="E400" s="58"/>
      <c r="F400" s="12"/>
      <c r="G400" s="12"/>
      <c r="H400" s="12"/>
      <c r="I400" s="12"/>
      <c r="J400" s="3"/>
      <c r="K400" s="5">
        <v>6</v>
      </c>
      <c r="L400" s="3"/>
      <c r="M400" s="23"/>
      <c r="N400" s="57"/>
    </row>
    <row r="401" spans="1:14" x14ac:dyDescent="0.55000000000000004">
      <c r="A401" s="3">
        <v>395</v>
      </c>
      <c r="B401" s="19">
        <v>395</v>
      </c>
      <c r="C401" s="3"/>
      <c r="D401" s="58"/>
      <c r="E401" s="58"/>
      <c r="F401" s="12"/>
      <c r="G401" s="12"/>
      <c r="H401" s="12"/>
      <c r="I401" s="12"/>
      <c r="J401" s="3"/>
      <c r="K401" s="5">
        <v>6</v>
      </c>
      <c r="L401" s="3"/>
      <c r="M401" s="23"/>
      <c r="N401" s="57"/>
    </row>
    <row r="402" spans="1:14" x14ac:dyDescent="0.55000000000000004">
      <c r="A402" s="3">
        <v>396</v>
      </c>
      <c r="B402" s="19">
        <v>396</v>
      </c>
      <c r="C402" s="3"/>
      <c r="D402" s="58"/>
      <c r="E402" s="58"/>
      <c r="F402" s="12"/>
      <c r="G402" s="12"/>
      <c r="H402" s="12"/>
      <c r="I402" s="12"/>
      <c r="J402" s="3"/>
      <c r="K402" s="5">
        <v>6</v>
      </c>
      <c r="L402" s="3"/>
      <c r="M402" s="23"/>
      <c r="N402" s="57"/>
    </row>
    <row r="403" spans="1:14" x14ac:dyDescent="0.55000000000000004">
      <c r="A403" s="3">
        <v>397</v>
      </c>
      <c r="B403" s="19">
        <v>397</v>
      </c>
      <c r="C403" s="3"/>
      <c r="D403" s="58"/>
      <c r="E403" s="58"/>
      <c r="F403" s="12"/>
      <c r="G403" s="12"/>
      <c r="H403" s="12"/>
      <c r="I403" s="12"/>
      <c r="J403" s="3"/>
      <c r="K403" s="5">
        <v>6</v>
      </c>
      <c r="L403" s="3"/>
      <c r="M403" s="23"/>
      <c r="N403" s="57"/>
    </row>
    <row r="404" spans="1:14" x14ac:dyDescent="0.55000000000000004">
      <c r="A404" s="3">
        <v>398</v>
      </c>
      <c r="B404" s="19">
        <v>398</v>
      </c>
      <c r="C404" s="3"/>
      <c r="D404" s="58"/>
      <c r="E404" s="58"/>
      <c r="F404" s="12"/>
      <c r="G404" s="12"/>
      <c r="H404" s="12"/>
      <c r="I404" s="12"/>
      <c r="J404" s="3"/>
      <c r="K404" s="5">
        <v>6</v>
      </c>
      <c r="L404" s="3"/>
      <c r="M404" s="23"/>
      <c r="N404" s="57"/>
    </row>
    <row r="405" spans="1:14" x14ac:dyDescent="0.55000000000000004">
      <c r="A405" s="3">
        <v>399</v>
      </c>
      <c r="B405" s="19">
        <v>399</v>
      </c>
      <c r="C405" s="3"/>
      <c r="D405" s="58"/>
      <c r="E405" s="58"/>
      <c r="F405" s="12"/>
      <c r="G405" s="12"/>
      <c r="H405" s="12"/>
      <c r="I405" s="12"/>
      <c r="J405" s="3"/>
      <c r="K405" s="5">
        <v>6</v>
      </c>
      <c r="L405" s="3"/>
      <c r="M405" s="23"/>
      <c r="N405" s="57"/>
    </row>
    <row r="406" spans="1:14" x14ac:dyDescent="0.55000000000000004">
      <c r="A406" s="3">
        <v>400</v>
      </c>
      <c r="B406" s="19">
        <v>400</v>
      </c>
      <c r="C406" s="3"/>
      <c r="D406" s="58"/>
      <c r="E406" s="58"/>
      <c r="F406" s="12"/>
      <c r="G406" s="12"/>
      <c r="H406" s="12"/>
      <c r="I406" s="12"/>
      <c r="J406" s="3"/>
      <c r="K406" s="5">
        <v>6</v>
      </c>
      <c r="L406" s="3"/>
      <c r="M406" s="23"/>
      <c r="N406" s="57"/>
    </row>
    <row r="407" spans="1:14" x14ac:dyDescent="0.55000000000000004">
      <c r="A407" s="3">
        <v>401</v>
      </c>
      <c r="B407" s="19">
        <v>401</v>
      </c>
      <c r="C407" s="3"/>
      <c r="D407" s="58"/>
      <c r="E407" s="58"/>
      <c r="F407" s="12"/>
      <c r="G407" s="12"/>
      <c r="H407" s="12"/>
      <c r="I407" s="12"/>
      <c r="J407" s="3"/>
      <c r="K407" s="5">
        <v>6</v>
      </c>
      <c r="L407" s="3"/>
      <c r="M407" s="23"/>
      <c r="N407" s="57"/>
    </row>
    <row r="408" spans="1:14" x14ac:dyDescent="0.55000000000000004">
      <c r="A408" s="3">
        <v>402</v>
      </c>
      <c r="B408" s="19">
        <v>402</v>
      </c>
      <c r="C408" s="3"/>
      <c r="D408" s="58"/>
      <c r="E408" s="58"/>
      <c r="F408" s="12"/>
      <c r="G408" s="12"/>
      <c r="H408" s="12"/>
      <c r="I408" s="12"/>
      <c r="J408" s="3"/>
      <c r="K408" s="5">
        <v>6</v>
      </c>
      <c r="L408" s="3"/>
      <c r="M408" s="23"/>
      <c r="N408" s="57"/>
    </row>
    <row r="409" spans="1:14" x14ac:dyDescent="0.55000000000000004">
      <c r="A409" s="3">
        <v>403</v>
      </c>
      <c r="B409" s="19">
        <v>403</v>
      </c>
      <c r="C409" s="3"/>
      <c r="D409" s="58"/>
      <c r="E409" s="58"/>
      <c r="F409" s="12"/>
      <c r="G409" s="12"/>
      <c r="H409" s="12"/>
      <c r="I409" s="12"/>
      <c r="J409" s="3"/>
      <c r="K409" s="5">
        <v>6</v>
      </c>
      <c r="L409" s="3"/>
      <c r="M409" s="23"/>
      <c r="N409" s="57"/>
    </row>
    <row r="410" spans="1:14" x14ac:dyDescent="0.55000000000000004">
      <c r="A410" s="3">
        <v>404</v>
      </c>
      <c r="B410" s="19">
        <v>404</v>
      </c>
      <c r="C410" s="3"/>
      <c r="D410" s="58"/>
      <c r="E410" s="58"/>
      <c r="F410" s="12"/>
      <c r="G410" s="12"/>
      <c r="H410" s="12"/>
      <c r="I410" s="12"/>
      <c r="J410" s="3"/>
      <c r="K410" s="5">
        <v>6</v>
      </c>
      <c r="L410" s="3"/>
      <c r="M410" s="23"/>
      <c r="N410" s="57"/>
    </row>
    <row r="411" spans="1:14" x14ac:dyDescent="0.55000000000000004">
      <c r="A411" s="3">
        <v>405</v>
      </c>
      <c r="B411" s="19">
        <v>405</v>
      </c>
      <c r="C411" s="3"/>
      <c r="D411" s="58"/>
      <c r="E411" s="58"/>
      <c r="F411" s="12"/>
      <c r="G411" s="12"/>
      <c r="H411" s="12"/>
      <c r="I411" s="12"/>
      <c r="J411" s="3"/>
      <c r="K411" s="5">
        <v>6</v>
      </c>
      <c r="L411" s="3"/>
      <c r="M411" s="23"/>
      <c r="N411" s="57"/>
    </row>
    <row r="412" spans="1:14" x14ac:dyDescent="0.55000000000000004">
      <c r="A412" s="3">
        <v>406</v>
      </c>
      <c r="B412" s="19">
        <v>406</v>
      </c>
      <c r="C412" s="3"/>
      <c r="D412" s="58"/>
      <c r="E412" s="58"/>
      <c r="F412" s="12"/>
      <c r="G412" s="12"/>
      <c r="H412" s="12"/>
      <c r="I412" s="12"/>
      <c r="J412" s="3"/>
      <c r="K412" s="5">
        <v>6</v>
      </c>
      <c r="L412" s="3"/>
      <c r="M412" s="23"/>
      <c r="N412" s="57"/>
    </row>
    <row r="413" spans="1:14" x14ac:dyDescent="0.55000000000000004">
      <c r="A413" s="3">
        <v>407</v>
      </c>
      <c r="B413" s="19">
        <v>407</v>
      </c>
      <c r="C413" s="3"/>
      <c r="D413" s="58"/>
      <c r="E413" s="58"/>
      <c r="F413" s="12"/>
      <c r="G413" s="12"/>
      <c r="H413" s="12"/>
      <c r="I413" s="12"/>
      <c r="J413" s="3"/>
      <c r="K413" s="5">
        <v>6</v>
      </c>
      <c r="L413" s="3"/>
      <c r="M413" s="23"/>
      <c r="N413" s="57"/>
    </row>
    <row r="414" spans="1:14" x14ac:dyDescent="0.55000000000000004">
      <c r="A414" s="3">
        <v>408</v>
      </c>
      <c r="B414" s="19">
        <v>408</v>
      </c>
      <c r="C414" s="3"/>
      <c r="D414" s="58"/>
      <c r="E414" s="58"/>
      <c r="F414" s="12"/>
      <c r="G414" s="12"/>
      <c r="H414" s="12"/>
      <c r="I414" s="12"/>
      <c r="J414" s="3"/>
      <c r="K414" s="5">
        <v>6</v>
      </c>
      <c r="L414" s="3"/>
      <c r="M414" s="23"/>
      <c r="N414" s="57"/>
    </row>
    <row r="415" spans="1:14" x14ac:dyDescent="0.55000000000000004">
      <c r="A415" s="3">
        <v>409</v>
      </c>
      <c r="B415" s="19">
        <v>409</v>
      </c>
      <c r="C415" s="3"/>
      <c r="D415" s="58"/>
      <c r="E415" s="58"/>
      <c r="F415" s="12"/>
      <c r="G415" s="12"/>
      <c r="H415" s="12"/>
      <c r="I415" s="12"/>
      <c r="J415" s="3"/>
      <c r="K415" s="5">
        <v>6</v>
      </c>
      <c r="L415" s="3"/>
      <c r="M415" s="23"/>
      <c r="N415" s="57"/>
    </row>
    <row r="416" spans="1:14" x14ac:dyDescent="0.55000000000000004">
      <c r="A416" s="3">
        <v>410</v>
      </c>
      <c r="B416" s="19">
        <v>410</v>
      </c>
      <c r="C416" s="3"/>
      <c r="D416" s="58"/>
      <c r="E416" s="58"/>
      <c r="F416" s="12"/>
      <c r="G416" s="12"/>
      <c r="H416" s="12"/>
      <c r="I416" s="12"/>
      <c r="J416" s="3"/>
      <c r="K416" s="5">
        <v>6</v>
      </c>
      <c r="L416" s="3"/>
      <c r="M416" s="23"/>
      <c r="N416" s="57"/>
    </row>
    <row r="417" spans="1:14" x14ac:dyDescent="0.55000000000000004">
      <c r="A417" s="3">
        <v>411</v>
      </c>
      <c r="B417" s="19">
        <v>411</v>
      </c>
      <c r="C417" s="3"/>
      <c r="D417" s="58"/>
      <c r="E417" s="58"/>
      <c r="F417" s="12"/>
      <c r="G417" s="12"/>
      <c r="H417" s="12"/>
      <c r="I417" s="12"/>
      <c r="J417" s="3"/>
      <c r="K417" s="5">
        <v>6</v>
      </c>
      <c r="L417" s="3"/>
      <c r="M417" s="23"/>
      <c r="N417" s="57"/>
    </row>
    <row r="418" spans="1:14" x14ac:dyDescent="0.55000000000000004">
      <c r="A418" s="3">
        <v>412</v>
      </c>
      <c r="B418" s="19">
        <v>412</v>
      </c>
      <c r="C418" s="3"/>
      <c r="D418" s="58"/>
      <c r="E418" s="58"/>
      <c r="F418" s="12"/>
      <c r="G418" s="12"/>
      <c r="H418" s="12"/>
      <c r="I418" s="12"/>
      <c r="J418" s="3"/>
      <c r="K418" s="5">
        <v>6</v>
      </c>
      <c r="L418" s="3"/>
      <c r="M418" s="23"/>
      <c r="N418" s="57"/>
    </row>
    <row r="419" spans="1:14" x14ac:dyDescent="0.55000000000000004">
      <c r="A419" s="3">
        <v>413</v>
      </c>
      <c r="B419" s="19">
        <v>413</v>
      </c>
      <c r="C419" s="3"/>
      <c r="D419" s="58"/>
      <c r="E419" s="58"/>
      <c r="F419" s="12"/>
      <c r="G419" s="12"/>
      <c r="H419" s="12"/>
      <c r="I419" s="12"/>
      <c r="J419" s="3"/>
      <c r="K419" s="5">
        <v>6</v>
      </c>
      <c r="L419" s="3"/>
      <c r="M419" s="23"/>
      <c r="N419" s="57"/>
    </row>
    <row r="420" spans="1:14" x14ac:dyDescent="0.55000000000000004">
      <c r="A420" s="3">
        <v>414</v>
      </c>
      <c r="B420" s="19">
        <v>414</v>
      </c>
      <c r="C420" s="3"/>
      <c r="D420" s="58"/>
      <c r="E420" s="58"/>
      <c r="F420" s="12"/>
      <c r="G420" s="12"/>
      <c r="H420" s="12"/>
      <c r="I420" s="12"/>
      <c r="J420" s="3"/>
      <c r="K420" s="5">
        <v>6</v>
      </c>
      <c r="L420" s="3"/>
      <c r="M420" s="23"/>
      <c r="N420" s="57"/>
    </row>
    <row r="421" spans="1:14" x14ac:dyDescent="0.55000000000000004">
      <c r="A421" s="3">
        <v>415</v>
      </c>
      <c r="B421" s="19">
        <v>415</v>
      </c>
      <c r="C421" s="3"/>
      <c r="D421" s="58"/>
      <c r="E421" s="58"/>
      <c r="F421" s="12"/>
      <c r="G421" s="12"/>
      <c r="H421" s="12"/>
      <c r="I421" s="12"/>
      <c r="J421" s="3"/>
      <c r="K421" s="5">
        <v>6</v>
      </c>
      <c r="L421" s="3"/>
      <c r="M421" s="23"/>
      <c r="N421" s="57"/>
    </row>
    <row r="422" spans="1:14" x14ac:dyDescent="0.55000000000000004">
      <c r="A422" s="3">
        <v>416</v>
      </c>
      <c r="B422" s="19">
        <v>416</v>
      </c>
      <c r="C422" s="3"/>
      <c r="D422" s="58"/>
      <c r="E422" s="58"/>
      <c r="F422" s="12"/>
      <c r="G422" s="12"/>
      <c r="H422" s="12"/>
      <c r="I422" s="12"/>
      <c r="J422" s="3"/>
      <c r="K422" s="5">
        <v>6</v>
      </c>
      <c r="L422" s="3"/>
      <c r="M422" s="23"/>
      <c r="N422" s="57"/>
    </row>
    <row r="423" spans="1:14" x14ac:dyDescent="0.55000000000000004">
      <c r="A423" s="3">
        <v>417</v>
      </c>
      <c r="B423" s="19">
        <v>417</v>
      </c>
      <c r="C423" s="3"/>
      <c r="D423" s="58"/>
      <c r="E423" s="58"/>
      <c r="F423" s="12"/>
      <c r="G423" s="12"/>
      <c r="H423" s="12"/>
      <c r="I423" s="12"/>
      <c r="J423" s="3"/>
      <c r="K423" s="5">
        <v>6</v>
      </c>
      <c r="L423" s="3"/>
      <c r="M423" s="23"/>
      <c r="N423" s="57"/>
    </row>
    <row r="424" spans="1:14" x14ac:dyDescent="0.55000000000000004">
      <c r="A424" s="3">
        <v>418</v>
      </c>
      <c r="B424" s="19">
        <v>418</v>
      </c>
      <c r="C424" s="3"/>
      <c r="D424" s="58"/>
      <c r="E424" s="58"/>
      <c r="F424" s="12"/>
      <c r="G424" s="12"/>
      <c r="H424" s="12"/>
      <c r="I424" s="12"/>
      <c r="J424" s="3"/>
      <c r="K424" s="5">
        <v>6</v>
      </c>
      <c r="L424" s="3"/>
      <c r="M424" s="23"/>
      <c r="N424" s="57"/>
    </row>
    <row r="425" spans="1:14" x14ac:dyDescent="0.55000000000000004">
      <c r="A425" s="3">
        <v>419</v>
      </c>
      <c r="B425" s="19">
        <v>419</v>
      </c>
      <c r="C425" s="3"/>
      <c r="D425" s="58"/>
      <c r="E425" s="58"/>
      <c r="F425" s="12"/>
      <c r="G425" s="12"/>
      <c r="H425" s="12"/>
      <c r="I425" s="12"/>
      <c r="J425" s="3"/>
      <c r="K425" s="5">
        <v>6</v>
      </c>
      <c r="L425" s="3"/>
      <c r="M425" s="23"/>
      <c r="N425" s="57"/>
    </row>
    <row r="426" spans="1:14" x14ac:dyDescent="0.55000000000000004">
      <c r="A426" s="3">
        <v>420</v>
      </c>
      <c r="B426" s="19">
        <v>420</v>
      </c>
      <c r="C426" s="3"/>
      <c r="D426" s="58"/>
      <c r="E426" s="58"/>
      <c r="F426" s="12"/>
      <c r="G426" s="12"/>
      <c r="H426" s="12"/>
      <c r="I426" s="12"/>
      <c r="J426" s="3"/>
      <c r="K426" s="5">
        <v>6</v>
      </c>
      <c r="L426" s="3"/>
      <c r="M426" s="23"/>
      <c r="N426" s="57"/>
    </row>
    <row r="427" spans="1:14" x14ac:dyDescent="0.55000000000000004">
      <c r="A427" s="3">
        <v>421</v>
      </c>
      <c r="B427" s="19">
        <v>421</v>
      </c>
      <c r="C427" s="3"/>
      <c r="D427" s="58"/>
      <c r="E427" s="58"/>
      <c r="F427" s="12"/>
      <c r="G427" s="12"/>
      <c r="H427" s="12"/>
      <c r="I427" s="12"/>
      <c r="J427" s="3"/>
      <c r="K427" s="5">
        <v>6</v>
      </c>
      <c r="L427" s="3"/>
      <c r="M427" s="23"/>
      <c r="N427" s="57"/>
    </row>
    <row r="428" spans="1:14" x14ac:dyDescent="0.55000000000000004">
      <c r="A428" s="3">
        <v>422</v>
      </c>
      <c r="B428" s="19">
        <v>422</v>
      </c>
      <c r="C428" s="3"/>
      <c r="D428" s="58"/>
      <c r="E428" s="58"/>
      <c r="F428" s="12"/>
      <c r="G428" s="12"/>
      <c r="H428" s="12"/>
      <c r="I428" s="12"/>
      <c r="J428" s="3"/>
      <c r="K428" s="5">
        <v>6</v>
      </c>
      <c r="L428" s="3"/>
      <c r="M428" s="23"/>
      <c r="N428" s="57"/>
    </row>
    <row r="429" spans="1:14" x14ac:dyDescent="0.55000000000000004">
      <c r="A429" s="3">
        <v>423</v>
      </c>
      <c r="B429" s="19">
        <v>423</v>
      </c>
      <c r="C429" s="3"/>
      <c r="D429" s="58"/>
      <c r="E429" s="58"/>
      <c r="F429" s="12"/>
      <c r="G429" s="12"/>
      <c r="H429" s="12"/>
      <c r="I429" s="12"/>
      <c r="J429" s="3"/>
      <c r="K429" s="5">
        <v>6</v>
      </c>
      <c r="L429" s="3"/>
      <c r="M429" s="23"/>
      <c r="N429" s="57"/>
    </row>
    <row r="430" spans="1:14" x14ac:dyDescent="0.55000000000000004">
      <c r="A430" s="3">
        <v>424</v>
      </c>
      <c r="B430" s="19">
        <v>424</v>
      </c>
      <c r="C430" s="3"/>
      <c r="D430" s="58"/>
      <c r="E430" s="58"/>
      <c r="F430" s="12"/>
      <c r="G430" s="12"/>
      <c r="H430" s="12"/>
      <c r="I430" s="12"/>
      <c r="J430" s="3"/>
      <c r="K430" s="5">
        <v>6</v>
      </c>
      <c r="L430" s="3"/>
      <c r="M430" s="23"/>
      <c r="N430" s="57"/>
    </row>
    <row r="431" spans="1:14" x14ac:dyDescent="0.55000000000000004">
      <c r="A431" s="3">
        <v>425</v>
      </c>
      <c r="B431" s="19">
        <v>425</v>
      </c>
      <c r="C431" s="3"/>
      <c r="D431" s="58"/>
      <c r="E431" s="58"/>
      <c r="F431" s="12"/>
      <c r="G431" s="12"/>
      <c r="H431" s="12"/>
      <c r="I431" s="12"/>
      <c r="J431" s="3"/>
      <c r="K431" s="5">
        <v>6</v>
      </c>
      <c r="L431" s="3"/>
      <c r="M431" s="23"/>
      <c r="N431" s="57"/>
    </row>
    <row r="432" spans="1:14" x14ac:dyDescent="0.55000000000000004">
      <c r="A432" s="3">
        <v>426</v>
      </c>
      <c r="B432" s="19">
        <v>426</v>
      </c>
      <c r="C432" s="3"/>
      <c r="D432" s="58"/>
      <c r="E432" s="58"/>
      <c r="F432" s="12"/>
      <c r="G432" s="12"/>
      <c r="H432" s="12"/>
      <c r="I432" s="12"/>
      <c r="J432" s="3"/>
      <c r="K432" s="5">
        <v>6</v>
      </c>
      <c r="L432" s="3"/>
      <c r="M432" s="23"/>
      <c r="N432" s="57"/>
    </row>
    <row r="433" spans="1:14" x14ac:dyDescent="0.55000000000000004">
      <c r="A433" s="3">
        <v>427</v>
      </c>
      <c r="B433" s="19">
        <v>427</v>
      </c>
      <c r="C433" s="3"/>
      <c r="D433" s="58"/>
      <c r="E433" s="58"/>
      <c r="F433" s="12"/>
      <c r="G433" s="12"/>
      <c r="H433" s="12"/>
      <c r="I433" s="12"/>
      <c r="J433" s="3"/>
      <c r="K433" s="5">
        <v>6</v>
      </c>
      <c r="L433" s="3"/>
      <c r="M433" s="23"/>
      <c r="N433" s="57"/>
    </row>
    <row r="434" spans="1:14" x14ac:dyDescent="0.55000000000000004">
      <c r="A434" s="3">
        <v>428</v>
      </c>
      <c r="B434" s="19">
        <v>428</v>
      </c>
      <c r="C434" s="3"/>
      <c r="D434" s="58"/>
      <c r="E434" s="58"/>
      <c r="F434" s="12"/>
      <c r="G434" s="12"/>
      <c r="H434" s="12"/>
      <c r="I434" s="12"/>
      <c r="J434" s="3"/>
      <c r="K434" s="5">
        <v>6</v>
      </c>
      <c r="L434" s="3"/>
      <c r="M434" s="23"/>
      <c r="N434" s="57"/>
    </row>
    <row r="435" spans="1:14" x14ac:dyDescent="0.55000000000000004">
      <c r="A435" s="3">
        <v>429</v>
      </c>
      <c r="B435" s="19">
        <v>429</v>
      </c>
      <c r="C435" s="3"/>
      <c r="D435" s="58"/>
      <c r="E435" s="58"/>
      <c r="F435" s="12"/>
      <c r="G435" s="12"/>
      <c r="H435" s="12"/>
      <c r="I435" s="12"/>
      <c r="J435" s="3"/>
      <c r="K435" s="5">
        <v>6</v>
      </c>
      <c r="L435" s="3"/>
      <c r="M435" s="23"/>
      <c r="N435" s="57"/>
    </row>
    <row r="436" spans="1:14" x14ac:dyDescent="0.55000000000000004">
      <c r="A436" s="3">
        <v>430</v>
      </c>
      <c r="B436" s="19">
        <v>430</v>
      </c>
      <c r="C436" s="3"/>
      <c r="D436" s="58"/>
      <c r="E436" s="58"/>
      <c r="F436" s="12"/>
      <c r="G436" s="12"/>
      <c r="H436" s="12"/>
      <c r="I436" s="12"/>
      <c r="J436" s="3"/>
      <c r="K436" s="5">
        <v>6</v>
      </c>
      <c r="L436" s="3"/>
      <c r="M436" s="23"/>
      <c r="N436" s="57"/>
    </row>
    <row r="437" spans="1:14" x14ac:dyDescent="0.55000000000000004">
      <c r="A437" s="3">
        <v>431</v>
      </c>
      <c r="B437" s="19">
        <v>431</v>
      </c>
      <c r="C437" s="3"/>
      <c r="D437" s="58"/>
      <c r="E437" s="58"/>
      <c r="F437" s="12"/>
      <c r="G437" s="12"/>
      <c r="H437" s="12"/>
      <c r="I437" s="12"/>
      <c r="J437" s="3"/>
      <c r="K437" s="5">
        <v>6</v>
      </c>
      <c r="L437" s="3"/>
      <c r="M437" s="23"/>
      <c r="N437" s="57"/>
    </row>
    <row r="438" spans="1:14" x14ac:dyDescent="0.55000000000000004">
      <c r="A438" s="3">
        <v>432</v>
      </c>
      <c r="B438" s="19">
        <v>432</v>
      </c>
      <c r="C438" s="3"/>
      <c r="D438" s="58"/>
      <c r="E438" s="58"/>
      <c r="F438" s="12"/>
      <c r="G438" s="12"/>
      <c r="H438" s="12"/>
      <c r="I438" s="12"/>
      <c r="J438" s="3"/>
      <c r="K438" s="5">
        <v>6</v>
      </c>
      <c r="L438" s="3"/>
      <c r="M438" s="23"/>
      <c r="N438" s="57"/>
    </row>
    <row r="439" spans="1:14" x14ac:dyDescent="0.55000000000000004">
      <c r="A439" s="3">
        <v>433</v>
      </c>
      <c r="B439" s="19">
        <v>433</v>
      </c>
      <c r="C439" s="3"/>
      <c r="D439" s="58"/>
      <c r="E439" s="58"/>
      <c r="F439" s="12"/>
      <c r="G439" s="12"/>
      <c r="H439" s="12"/>
      <c r="I439" s="12"/>
      <c r="J439" s="3"/>
      <c r="K439" s="5">
        <v>6</v>
      </c>
      <c r="L439" s="3"/>
      <c r="M439" s="23"/>
      <c r="N439" s="57"/>
    </row>
    <row r="440" spans="1:14" x14ac:dyDescent="0.55000000000000004">
      <c r="A440" s="3">
        <v>434</v>
      </c>
      <c r="B440" s="19">
        <v>434</v>
      </c>
      <c r="C440" s="3"/>
      <c r="D440" s="58"/>
      <c r="E440" s="58"/>
      <c r="F440" s="12"/>
      <c r="G440" s="12"/>
      <c r="H440" s="12"/>
      <c r="I440" s="12"/>
      <c r="J440" s="3"/>
      <c r="K440" s="5">
        <v>6</v>
      </c>
      <c r="L440" s="3"/>
      <c r="M440" s="23"/>
      <c r="N440" s="57"/>
    </row>
    <row r="441" spans="1:14" x14ac:dyDescent="0.55000000000000004">
      <c r="A441" s="3">
        <v>435</v>
      </c>
      <c r="B441" s="19">
        <v>435</v>
      </c>
      <c r="C441" s="3"/>
      <c r="D441" s="58"/>
      <c r="E441" s="58"/>
      <c r="F441" s="12"/>
      <c r="G441" s="12"/>
      <c r="H441" s="12"/>
      <c r="I441" s="12"/>
      <c r="J441" s="3"/>
      <c r="K441" s="5">
        <v>6</v>
      </c>
      <c r="L441" s="3"/>
      <c r="M441" s="23"/>
      <c r="N441" s="57"/>
    </row>
    <row r="442" spans="1:14" x14ac:dyDescent="0.55000000000000004">
      <c r="A442" s="3">
        <v>436</v>
      </c>
      <c r="B442" s="19">
        <v>436</v>
      </c>
      <c r="C442" s="3"/>
      <c r="D442" s="58"/>
      <c r="E442" s="58"/>
      <c r="F442" s="12"/>
      <c r="G442" s="12"/>
      <c r="H442" s="12"/>
      <c r="I442" s="12"/>
      <c r="J442" s="3"/>
      <c r="K442" s="5">
        <v>6</v>
      </c>
      <c r="L442" s="3"/>
      <c r="M442" s="23"/>
      <c r="N442" s="57"/>
    </row>
    <row r="443" spans="1:14" x14ac:dyDescent="0.55000000000000004">
      <c r="A443" s="3">
        <v>437</v>
      </c>
      <c r="B443" s="19">
        <v>437</v>
      </c>
      <c r="C443" s="3"/>
      <c r="D443" s="58"/>
      <c r="E443" s="58"/>
      <c r="F443" s="12"/>
      <c r="G443" s="12"/>
      <c r="H443" s="12"/>
      <c r="I443" s="12"/>
      <c r="J443" s="3"/>
      <c r="K443" s="5">
        <v>6</v>
      </c>
      <c r="L443" s="3"/>
      <c r="M443" s="23"/>
      <c r="N443" s="57"/>
    </row>
    <row r="444" spans="1:14" x14ac:dyDescent="0.55000000000000004">
      <c r="A444" s="3">
        <v>438</v>
      </c>
      <c r="B444" s="19">
        <v>438</v>
      </c>
      <c r="C444" s="3"/>
      <c r="D444" s="58"/>
      <c r="E444" s="58"/>
      <c r="F444" s="12"/>
      <c r="G444" s="12"/>
      <c r="H444" s="12"/>
      <c r="I444" s="12"/>
      <c r="J444" s="3"/>
      <c r="K444" s="5">
        <v>6</v>
      </c>
      <c r="L444" s="3"/>
      <c r="M444" s="23"/>
      <c r="N444" s="57"/>
    </row>
    <row r="445" spans="1:14" x14ac:dyDescent="0.55000000000000004">
      <c r="A445" s="3">
        <v>439</v>
      </c>
      <c r="B445" s="19">
        <v>439</v>
      </c>
      <c r="C445" s="3"/>
      <c r="D445" s="58"/>
      <c r="E445" s="58"/>
      <c r="F445" s="12"/>
      <c r="G445" s="12"/>
      <c r="H445" s="12"/>
      <c r="I445" s="12"/>
      <c r="J445" s="3"/>
      <c r="K445" s="5">
        <v>6</v>
      </c>
      <c r="L445" s="3"/>
      <c r="M445" s="23"/>
      <c r="N445" s="57"/>
    </row>
    <row r="446" spans="1:14" x14ac:dyDescent="0.55000000000000004">
      <c r="A446" s="3">
        <v>440</v>
      </c>
      <c r="B446" s="19">
        <v>440</v>
      </c>
      <c r="C446" s="3"/>
      <c r="D446" s="58"/>
      <c r="E446" s="58"/>
      <c r="F446" s="12"/>
      <c r="G446" s="12"/>
      <c r="H446" s="12"/>
      <c r="I446" s="12"/>
      <c r="J446" s="3"/>
      <c r="K446" s="5">
        <v>6</v>
      </c>
      <c r="L446" s="3"/>
      <c r="M446" s="23"/>
      <c r="N446" s="57"/>
    </row>
    <row r="447" spans="1:14" x14ac:dyDescent="0.55000000000000004">
      <c r="A447" s="3">
        <v>441</v>
      </c>
      <c r="B447" s="19">
        <v>441</v>
      </c>
      <c r="C447" s="3"/>
      <c r="D447" s="58"/>
      <c r="E447" s="58"/>
      <c r="F447" s="12"/>
      <c r="G447" s="12"/>
      <c r="H447" s="12"/>
      <c r="I447" s="12"/>
      <c r="J447" s="3"/>
      <c r="K447" s="5">
        <v>6</v>
      </c>
      <c r="L447" s="3"/>
      <c r="M447" s="23"/>
      <c r="N447" s="57"/>
    </row>
    <row r="448" spans="1:14" x14ac:dyDescent="0.55000000000000004">
      <c r="A448" s="3">
        <v>442</v>
      </c>
      <c r="B448" s="19">
        <v>442</v>
      </c>
      <c r="C448" s="3"/>
      <c r="D448" s="58"/>
      <c r="E448" s="58"/>
      <c r="F448" s="12"/>
      <c r="G448" s="12"/>
      <c r="H448" s="12"/>
      <c r="I448" s="12"/>
      <c r="J448" s="3"/>
      <c r="K448" s="5">
        <v>6</v>
      </c>
      <c r="L448" s="3"/>
      <c r="M448" s="23"/>
      <c r="N448" s="57"/>
    </row>
    <row r="449" spans="1:14" x14ac:dyDescent="0.55000000000000004">
      <c r="A449" s="3">
        <v>443</v>
      </c>
      <c r="B449" s="19">
        <v>443</v>
      </c>
      <c r="C449" s="3"/>
      <c r="D449" s="58"/>
      <c r="E449" s="58"/>
      <c r="F449" s="12"/>
      <c r="G449" s="12"/>
      <c r="H449" s="12"/>
      <c r="I449" s="12"/>
      <c r="J449" s="3"/>
      <c r="K449" s="5">
        <v>6</v>
      </c>
      <c r="L449" s="3"/>
      <c r="M449" s="23"/>
      <c r="N449" s="57"/>
    </row>
    <row r="450" spans="1:14" x14ac:dyDescent="0.55000000000000004">
      <c r="A450" s="3">
        <v>444</v>
      </c>
      <c r="B450" s="19">
        <v>444</v>
      </c>
      <c r="C450" s="3"/>
      <c r="D450" s="58"/>
      <c r="E450" s="58"/>
      <c r="F450" s="12"/>
      <c r="G450" s="12"/>
      <c r="H450" s="12"/>
      <c r="I450" s="12"/>
      <c r="J450" s="3"/>
      <c r="K450" s="5">
        <v>6</v>
      </c>
      <c r="L450" s="3"/>
      <c r="M450" s="23"/>
      <c r="N450" s="57"/>
    </row>
    <row r="451" spans="1:14" x14ac:dyDescent="0.55000000000000004">
      <c r="A451" s="3">
        <v>445</v>
      </c>
      <c r="B451" s="19">
        <v>445</v>
      </c>
      <c r="C451" s="3"/>
      <c r="D451" s="58"/>
      <c r="E451" s="58"/>
      <c r="F451" s="12"/>
      <c r="G451" s="12"/>
      <c r="H451" s="12"/>
      <c r="I451" s="12"/>
      <c r="J451" s="3"/>
      <c r="K451" s="5">
        <v>6</v>
      </c>
      <c r="L451" s="3"/>
      <c r="M451" s="23"/>
      <c r="N451" s="57"/>
    </row>
    <row r="452" spans="1:14" x14ac:dyDescent="0.55000000000000004">
      <c r="A452" s="3">
        <v>446</v>
      </c>
      <c r="B452" s="19">
        <v>446</v>
      </c>
      <c r="C452" s="3"/>
      <c r="D452" s="58"/>
      <c r="E452" s="58"/>
      <c r="F452" s="12"/>
      <c r="G452" s="12"/>
      <c r="H452" s="12"/>
      <c r="I452" s="12"/>
      <c r="J452" s="3"/>
      <c r="K452" s="5">
        <v>6</v>
      </c>
      <c r="L452" s="3"/>
      <c r="M452" s="23"/>
      <c r="N452" s="57"/>
    </row>
    <row r="453" spans="1:14" x14ac:dyDescent="0.55000000000000004">
      <c r="A453" s="3">
        <v>447</v>
      </c>
      <c r="B453" s="19">
        <v>447</v>
      </c>
      <c r="C453" s="3"/>
      <c r="D453" s="58"/>
      <c r="E453" s="58"/>
      <c r="F453" s="12"/>
      <c r="G453" s="12"/>
      <c r="H453" s="12"/>
      <c r="I453" s="12"/>
      <c r="J453" s="3"/>
      <c r="K453" s="5">
        <v>6</v>
      </c>
      <c r="L453" s="3"/>
      <c r="M453" s="23"/>
      <c r="N453" s="57"/>
    </row>
    <row r="454" spans="1:14" x14ac:dyDescent="0.55000000000000004">
      <c r="A454" s="3">
        <v>448</v>
      </c>
      <c r="B454" s="19">
        <v>448</v>
      </c>
      <c r="C454" s="3"/>
      <c r="D454" s="58"/>
      <c r="E454" s="58"/>
      <c r="F454" s="12"/>
      <c r="G454" s="12"/>
      <c r="H454" s="12"/>
      <c r="I454" s="12"/>
      <c r="J454" s="3"/>
      <c r="K454" s="5">
        <v>6</v>
      </c>
      <c r="L454" s="3"/>
      <c r="M454" s="23"/>
      <c r="N454" s="57"/>
    </row>
    <row r="455" spans="1:14" x14ac:dyDescent="0.55000000000000004">
      <c r="A455" s="3">
        <v>449</v>
      </c>
      <c r="B455" s="19">
        <v>449</v>
      </c>
      <c r="C455" s="3"/>
      <c r="D455" s="58"/>
      <c r="E455" s="58"/>
      <c r="F455" s="12"/>
      <c r="G455" s="12"/>
      <c r="H455" s="12"/>
      <c r="I455" s="12"/>
      <c r="J455" s="3"/>
      <c r="K455" s="5">
        <v>6</v>
      </c>
      <c r="L455" s="3"/>
      <c r="M455" s="23"/>
      <c r="N455" s="57"/>
    </row>
    <row r="456" spans="1:14" x14ac:dyDescent="0.55000000000000004">
      <c r="A456" s="3">
        <v>450</v>
      </c>
      <c r="B456" s="19">
        <v>450</v>
      </c>
      <c r="C456" s="3"/>
      <c r="D456" s="58"/>
      <c r="E456" s="58"/>
      <c r="F456" s="12"/>
      <c r="G456" s="12"/>
      <c r="H456" s="12"/>
      <c r="I456" s="12"/>
      <c r="J456" s="3"/>
      <c r="K456" s="5">
        <v>6</v>
      </c>
      <c r="L456" s="3"/>
      <c r="M456" s="23"/>
      <c r="N456" s="57"/>
    </row>
    <row r="457" spans="1:14" x14ac:dyDescent="0.55000000000000004">
      <c r="A457" s="3">
        <v>451</v>
      </c>
      <c r="B457" s="19">
        <v>451</v>
      </c>
      <c r="C457" s="3"/>
      <c r="D457" s="58"/>
      <c r="E457" s="58"/>
      <c r="F457" s="12"/>
      <c r="G457" s="12"/>
      <c r="H457" s="12"/>
      <c r="I457" s="12"/>
      <c r="J457" s="3"/>
      <c r="K457" s="5">
        <v>6</v>
      </c>
      <c r="L457" s="3"/>
      <c r="M457" s="23"/>
      <c r="N457" s="57"/>
    </row>
    <row r="458" spans="1:14" x14ac:dyDescent="0.55000000000000004">
      <c r="A458" s="3">
        <v>452</v>
      </c>
      <c r="B458" s="19">
        <v>452</v>
      </c>
      <c r="C458" s="3"/>
      <c r="D458" s="58"/>
      <c r="E458" s="58"/>
      <c r="F458" s="12"/>
      <c r="G458" s="12"/>
      <c r="H458" s="12"/>
      <c r="I458" s="12"/>
      <c r="J458" s="3"/>
      <c r="K458" s="5">
        <v>6</v>
      </c>
      <c r="L458" s="3"/>
      <c r="M458" s="23"/>
      <c r="N458" s="57"/>
    </row>
    <row r="459" spans="1:14" x14ac:dyDescent="0.55000000000000004">
      <c r="A459" s="3">
        <v>453</v>
      </c>
      <c r="B459" s="19">
        <v>453</v>
      </c>
      <c r="C459" s="3"/>
      <c r="D459" s="58"/>
      <c r="E459" s="58"/>
      <c r="F459" s="12"/>
      <c r="G459" s="12"/>
      <c r="H459" s="12"/>
      <c r="I459" s="12"/>
      <c r="J459" s="3"/>
      <c r="K459" s="5">
        <v>6</v>
      </c>
      <c r="L459" s="3"/>
      <c r="M459" s="23"/>
      <c r="N459" s="57"/>
    </row>
    <row r="460" spans="1:14" x14ac:dyDescent="0.55000000000000004">
      <c r="A460" s="3">
        <v>454</v>
      </c>
      <c r="B460" s="19">
        <v>454</v>
      </c>
      <c r="C460" s="3"/>
      <c r="D460" s="58"/>
      <c r="E460" s="58"/>
      <c r="F460" s="12"/>
      <c r="G460" s="12"/>
      <c r="H460" s="12"/>
      <c r="I460" s="12"/>
      <c r="J460" s="3"/>
      <c r="K460" s="5">
        <v>6</v>
      </c>
      <c r="L460" s="3"/>
      <c r="M460" s="23"/>
      <c r="N460" s="57"/>
    </row>
    <row r="461" spans="1:14" x14ac:dyDescent="0.55000000000000004">
      <c r="A461" s="3">
        <v>455</v>
      </c>
      <c r="B461" s="19">
        <v>455</v>
      </c>
      <c r="C461" s="3"/>
      <c r="D461" s="58"/>
      <c r="E461" s="58"/>
      <c r="F461" s="12"/>
      <c r="G461" s="12"/>
      <c r="H461" s="12"/>
      <c r="I461" s="12"/>
      <c r="J461" s="3"/>
      <c r="K461" s="5">
        <v>6</v>
      </c>
      <c r="L461" s="3"/>
      <c r="M461" s="23"/>
      <c r="N461" s="57"/>
    </row>
    <row r="462" spans="1:14" x14ac:dyDescent="0.55000000000000004">
      <c r="A462" s="3">
        <v>456</v>
      </c>
      <c r="B462" s="19">
        <v>456</v>
      </c>
      <c r="C462" s="3"/>
      <c r="D462" s="58"/>
      <c r="E462" s="58"/>
      <c r="F462" s="12"/>
      <c r="G462" s="12"/>
      <c r="H462" s="12"/>
      <c r="I462" s="12"/>
      <c r="J462" s="3"/>
      <c r="K462" s="5">
        <v>6</v>
      </c>
      <c r="L462" s="3"/>
      <c r="M462" s="23"/>
      <c r="N462" s="57"/>
    </row>
    <row r="463" spans="1:14" x14ac:dyDescent="0.55000000000000004">
      <c r="A463" s="3">
        <v>457</v>
      </c>
      <c r="B463" s="19">
        <v>457</v>
      </c>
      <c r="C463" s="3"/>
      <c r="D463" s="58"/>
      <c r="E463" s="58"/>
      <c r="F463" s="12"/>
      <c r="G463" s="12"/>
      <c r="H463" s="12"/>
      <c r="I463" s="12"/>
      <c r="J463" s="3"/>
      <c r="K463" s="5">
        <v>6</v>
      </c>
      <c r="L463" s="3"/>
      <c r="M463" s="23"/>
      <c r="N463" s="57"/>
    </row>
    <row r="464" spans="1:14" x14ac:dyDescent="0.55000000000000004">
      <c r="A464" s="3">
        <v>458</v>
      </c>
      <c r="B464" s="19">
        <v>458</v>
      </c>
      <c r="C464" s="3"/>
      <c r="D464" s="58"/>
      <c r="E464" s="58"/>
      <c r="F464" s="12"/>
      <c r="G464" s="12"/>
      <c r="H464" s="12"/>
      <c r="I464" s="12"/>
      <c r="J464" s="3"/>
      <c r="K464" s="5">
        <v>6</v>
      </c>
      <c r="L464" s="3"/>
      <c r="M464" s="23"/>
      <c r="N464" s="57"/>
    </row>
    <row r="465" spans="1:14" x14ac:dyDescent="0.55000000000000004">
      <c r="A465" s="3">
        <v>459</v>
      </c>
      <c r="B465" s="19">
        <v>459</v>
      </c>
      <c r="C465" s="3"/>
      <c r="D465" s="58"/>
      <c r="E465" s="58"/>
      <c r="F465" s="12"/>
      <c r="G465" s="12"/>
      <c r="H465" s="12"/>
      <c r="I465" s="12"/>
      <c r="J465" s="3"/>
      <c r="K465" s="5">
        <v>6</v>
      </c>
      <c r="L465" s="3"/>
      <c r="M465" s="23"/>
      <c r="N465" s="57"/>
    </row>
    <row r="466" spans="1:14" x14ac:dyDescent="0.55000000000000004">
      <c r="A466" s="3">
        <v>460</v>
      </c>
      <c r="B466" s="19">
        <v>460</v>
      </c>
      <c r="C466" s="3"/>
      <c r="D466" s="58"/>
      <c r="E466" s="58"/>
      <c r="F466" s="12"/>
      <c r="G466" s="12"/>
      <c r="H466" s="12"/>
      <c r="I466" s="12"/>
      <c r="J466" s="3"/>
      <c r="K466" s="5">
        <v>6</v>
      </c>
      <c r="L466" s="3"/>
      <c r="M466" s="23"/>
      <c r="N466" s="57"/>
    </row>
    <row r="467" spans="1:14" x14ac:dyDescent="0.55000000000000004">
      <c r="A467" s="3">
        <v>461</v>
      </c>
      <c r="B467" s="19">
        <v>461</v>
      </c>
      <c r="C467" s="3"/>
      <c r="D467" s="58"/>
      <c r="E467" s="58"/>
      <c r="F467" s="12"/>
      <c r="G467" s="12"/>
      <c r="H467" s="12"/>
      <c r="I467" s="12"/>
      <c r="J467" s="3"/>
      <c r="K467" s="5">
        <v>6</v>
      </c>
      <c r="L467" s="3"/>
      <c r="M467" s="23"/>
      <c r="N467" s="57"/>
    </row>
    <row r="468" spans="1:14" x14ac:dyDescent="0.55000000000000004">
      <c r="A468" s="3">
        <v>462</v>
      </c>
      <c r="B468" s="19">
        <v>462</v>
      </c>
      <c r="C468" s="3"/>
      <c r="D468" s="58"/>
      <c r="E468" s="58"/>
      <c r="F468" s="12"/>
      <c r="G468" s="12"/>
      <c r="H468" s="12"/>
      <c r="I468" s="12"/>
      <c r="J468" s="3"/>
      <c r="K468" s="5">
        <v>6</v>
      </c>
      <c r="L468" s="3"/>
      <c r="M468" s="23"/>
      <c r="N468" s="57"/>
    </row>
    <row r="469" spans="1:14" x14ac:dyDescent="0.55000000000000004">
      <c r="A469" s="3">
        <v>463</v>
      </c>
      <c r="B469" s="19">
        <v>463</v>
      </c>
      <c r="C469" s="3"/>
      <c r="D469" s="58"/>
      <c r="E469" s="58"/>
      <c r="F469" s="12"/>
      <c r="G469" s="12"/>
      <c r="H469" s="12"/>
      <c r="I469" s="12"/>
      <c r="J469" s="3"/>
      <c r="K469" s="5">
        <v>6</v>
      </c>
      <c r="L469" s="3"/>
      <c r="M469" s="23"/>
      <c r="N469" s="57"/>
    </row>
    <row r="470" spans="1:14" x14ac:dyDescent="0.55000000000000004">
      <c r="A470" s="3">
        <v>464</v>
      </c>
      <c r="B470" s="19">
        <v>464</v>
      </c>
      <c r="C470" s="3"/>
      <c r="D470" s="58"/>
      <c r="E470" s="58"/>
      <c r="F470" s="12"/>
      <c r="G470" s="12"/>
      <c r="H470" s="12"/>
      <c r="I470" s="12"/>
      <c r="J470" s="3"/>
      <c r="K470" s="5">
        <v>6</v>
      </c>
      <c r="L470" s="3"/>
      <c r="M470" s="23"/>
      <c r="N470" s="57"/>
    </row>
    <row r="471" spans="1:14" x14ac:dyDescent="0.55000000000000004">
      <c r="A471" s="3">
        <v>465</v>
      </c>
      <c r="B471" s="19">
        <v>465</v>
      </c>
      <c r="C471" s="3"/>
      <c r="D471" s="58"/>
      <c r="E471" s="58"/>
      <c r="F471" s="12"/>
      <c r="G471" s="12"/>
      <c r="H471" s="12"/>
      <c r="I471" s="12"/>
      <c r="J471" s="3"/>
      <c r="K471" s="5">
        <v>6</v>
      </c>
      <c r="L471" s="3"/>
      <c r="M471" s="23"/>
      <c r="N471" s="57"/>
    </row>
    <row r="472" spans="1:14" x14ac:dyDescent="0.55000000000000004">
      <c r="A472" s="3">
        <v>466</v>
      </c>
      <c r="B472" s="19">
        <v>466</v>
      </c>
      <c r="C472" s="3"/>
      <c r="D472" s="58"/>
      <c r="E472" s="58"/>
      <c r="F472" s="12"/>
      <c r="G472" s="12"/>
      <c r="H472" s="12"/>
      <c r="I472" s="12"/>
      <c r="J472" s="3"/>
      <c r="K472" s="5">
        <v>6</v>
      </c>
      <c r="L472" s="3"/>
      <c r="M472" s="23"/>
      <c r="N472" s="57"/>
    </row>
    <row r="473" spans="1:14" x14ac:dyDescent="0.55000000000000004">
      <c r="A473" s="3">
        <v>467</v>
      </c>
      <c r="B473" s="19">
        <v>467</v>
      </c>
      <c r="C473" s="3"/>
      <c r="D473" s="58"/>
      <c r="E473" s="58"/>
      <c r="F473" s="12"/>
      <c r="G473" s="12"/>
      <c r="H473" s="12"/>
      <c r="I473" s="12"/>
      <c r="J473" s="3"/>
      <c r="K473" s="5">
        <v>6</v>
      </c>
      <c r="L473" s="3"/>
      <c r="M473" s="23"/>
      <c r="N473" s="57"/>
    </row>
    <row r="474" spans="1:14" x14ac:dyDescent="0.55000000000000004">
      <c r="A474" s="3">
        <v>468</v>
      </c>
      <c r="B474" s="19">
        <v>468</v>
      </c>
      <c r="C474" s="3"/>
      <c r="D474" s="58"/>
      <c r="E474" s="58"/>
      <c r="F474" s="12"/>
      <c r="G474" s="12"/>
      <c r="H474" s="12"/>
      <c r="I474" s="12"/>
      <c r="J474" s="3"/>
      <c r="K474" s="5">
        <v>6</v>
      </c>
      <c r="L474" s="3"/>
      <c r="M474" s="23"/>
      <c r="N474" s="57"/>
    </row>
    <row r="475" spans="1:14" x14ac:dyDescent="0.55000000000000004">
      <c r="A475" s="3">
        <v>469</v>
      </c>
      <c r="B475" s="19">
        <v>469</v>
      </c>
      <c r="C475" s="3"/>
      <c r="D475" s="58"/>
      <c r="E475" s="58"/>
      <c r="F475" s="12"/>
      <c r="G475" s="12"/>
      <c r="H475" s="12"/>
      <c r="I475" s="12"/>
      <c r="J475" s="3"/>
      <c r="K475" s="5">
        <v>6</v>
      </c>
      <c r="L475" s="3"/>
      <c r="M475" s="23"/>
      <c r="N475" s="57"/>
    </row>
    <row r="476" spans="1:14" x14ac:dyDescent="0.55000000000000004">
      <c r="A476" s="3">
        <v>470</v>
      </c>
      <c r="B476" s="19">
        <v>470</v>
      </c>
      <c r="C476" s="3"/>
      <c r="D476" s="58"/>
      <c r="E476" s="58"/>
      <c r="F476" s="12"/>
      <c r="G476" s="12"/>
      <c r="H476" s="12"/>
      <c r="I476" s="12"/>
      <c r="J476" s="3"/>
      <c r="K476" s="5">
        <v>6</v>
      </c>
      <c r="L476" s="3"/>
      <c r="M476" s="23"/>
      <c r="N476" s="57"/>
    </row>
    <row r="477" spans="1:14" x14ac:dyDescent="0.55000000000000004">
      <c r="A477" s="3">
        <v>471</v>
      </c>
      <c r="B477" s="19">
        <v>471</v>
      </c>
      <c r="C477" s="3"/>
      <c r="D477" s="58"/>
      <c r="E477" s="58"/>
      <c r="F477" s="12"/>
      <c r="G477" s="12"/>
      <c r="H477" s="12"/>
      <c r="I477" s="12"/>
      <c r="J477" s="3"/>
      <c r="K477" s="5">
        <v>6</v>
      </c>
      <c r="L477" s="3"/>
      <c r="M477" s="23"/>
      <c r="N477" s="57"/>
    </row>
    <row r="478" spans="1:14" x14ac:dyDescent="0.55000000000000004">
      <c r="A478" s="3">
        <v>472</v>
      </c>
      <c r="B478" s="19">
        <v>472</v>
      </c>
      <c r="C478" s="3"/>
      <c r="D478" s="58"/>
      <c r="E478" s="58"/>
      <c r="F478" s="12"/>
      <c r="G478" s="12"/>
      <c r="H478" s="12"/>
      <c r="I478" s="12"/>
      <c r="J478" s="3"/>
      <c r="K478" s="5">
        <v>6</v>
      </c>
      <c r="L478" s="3"/>
      <c r="M478" s="23"/>
      <c r="N478" s="57"/>
    </row>
    <row r="479" spans="1:14" x14ac:dyDescent="0.55000000000000004">
      <c r="A479" s="3">
        <v>473</v>
      </c>
      <c r="B479" s="19">
        <v>473</v>
      </c>
      <c r="C479" s="3"/>
      <c r="D479" s="58"/>
      <c r="E479" s="58"/>
      <c r="F479" s="12"/>
      <c r="G479" s="12"/>
      <c r="H479" s="12"/>
      <c r="I479" s="12"/>
      <c r="J479" s="3"/>
      <c r="K479" s="5">
        <v>6</v>
      </c>
      <c r="L479" s="3"/>
      <c r="M479" s="23"/>
      <c r="N479" s="57"/>
    </row>
    <row r="480" spans="1:14" x14ac:dyDescent="0.55000000000000004">
      <c r="A480" s="3">
        <v>474</v>
      </c>
      <c r="B480" s="19">
        <v>474</v>
      </c>
      <c r="C480" s="3"/>
      <c r="D480" s="58"/>
      <c r="E480" s="58"/>
      <c r="F480" s="12"/>
      <c r="G480" s="12"/>
      <c r="H480" s="12"/>
      <c r="I480" s="12"/>
      <c r="J480" s="3"/>
      <c r="K480" s="5">
        <v>6</v>
      </c>
      <c r="L480" s="3"/>
      <c r="M480" s="23"/>
      <c r="N480" s="57"/>
    </row>
    <row r="481" spans="1:14" x14ac:dyDescent="0.55000000000000004">
      <c r="A481" s="3">
        <v>475</v>
      </c>
      <c r="B481" s="19">
        <v>475</v>
      </c>
      <c r="C481" s="3"/>
      <c r="D481" s="58"/>
      <c r="E481" s="58"/>
      <c r="F481" s="12"/>
      <c r="G481" s="12"/>
      <c r="H481" s="12"/>
      <c r="I481" s="12"/>
      <c r="J481" s="3"/>
      <c r="K481" s="5">
        <v>6</v>
      </c>
      <c r="L481" s="3"/>
      <c r="M481" s="23"/>
      <c r="N481" s="57"/>
    </row>
    <row r="482" spans="1:14" x14ac:dyDescent="0.55000000000000004">
      <c r="A482" s="3">
        <v>476</v>
      </c>
      <c r="B482" s="19">
        <v>476</v>
      </c>
      <c r="C482" s="3"/>
      <c r="D482" s="58"/>
      <c r="E482" s="58"/>
      <c r="F482" s="12"/>
      <c r="G482" s="12"/>
      <c r="H482" s="12"/>
      <c r="I482" s="12"/>
      <c r="J482" s="3"/>
      <c r="K482" s="5">
        <v>6</v>
      </c>
      <c r="L482" s="3"/>
      <c r="M482" s="23"/>
      <c r="N482" s="57"/>
    </row>
    <row r="483" spans="1:14" x14ac:dyDescent="0.55000000000000004">
      <c r="A483" s="3">
        <v>477</v>
      </c>
      <c r="B483" s="19">
        <v>477</v>
      </c>
      <c r="C483" s="3"/>
      <c r="D483" s="58"/>
      <c r="E483" s="58"/>
      <c r="F483" s="12"/>
      <c r="G483" s="12"/>
      <c r="H483" s="12"/>
      <c r="I483" s="12"/>
      <c r="J483" s="3"/>
      <c r="K483" s="5">
        <v>6</v>
      </c>
      <c r="L483" s="3"/>
      <c r="M483" s="23"/>
      <c r="N483" s="57"/>
    </row>
    <row r="484" spans="1:14" x14ac:dyDescent="0.55000000000000004">
      <c r="A484" s="3">
        <v>478</v>
      </c>
      <c r="B484" s="19">
        <v>478</v>
      </c>
      <c r="C484" s="3"/>
      <c r="D484" s="58"/>
      <c r="E484" s="58"/>
      <c r="F484" s="12"/>
      <c r="G484" s="12"/>
      <c r="H484" s="12"/>
      <c r="I484" s="12"/>
      <c r="J484" s="3"/>
      <c r="K484" s="5">
        <v>6</v>
      </c>
      <c r="L484" s="3"/>
      <c r="M484" s="23"/>
      <c r="N484" s="57"/>
    </row>
    <row r="485" spans="1:14" x14ac:dyDescent="0.55000000000000004">
      <c r="A485" s="3">
        <v>479</v>
      </c>
      <c r="B485" s="19">
        <v>479</v>
      </c>
      <c r="C485" s="3"/>
      <c r="D485" s="58"/>
      <c r="E485" s="58"/>
      <c r="F485" s="12"/>
      <c r="G485" s="12"/>
      <c r="H485" s="12"/>
      <c r="I485" s="12"/>
      <c r="J485" s="3"/>
      <c r="K485" s="5">
        <v>6</v>
      </c>
      <c r="L485" s="3"/>
      <c r="M485" s="23"/>
      <c r="N485" s="57"/>
    </row>
    <row r="486" spans="1:14" x14ac:dyDescent="0.55000000000000004">
      <c r="A486" s="3">
        <v>480</v>
      </c>
      <c r="B486" s="19">
        <v>480</v>
      </c>
      <c r="C486" s="3"/>
      <c r="D486" s="58"/>
      <c r="E486" s="58"/>
      <c r="F486" s="12"/>
      <c r="G486" s="12"/>
      <c r="H486" s="12"/>
      <c r="I486" s="12"/>
      <c r="J486" s="3"/>
      <c r="K486" s="5">
        <v>6</v>
      </c>
      <c r="L486" s="3"/>
      <c r="M486" s="23"/>
      <c r="N486" s="57"/>
    </row>
    <row r="487" spans="1:14" x14ac:dyDescent="0.55000000000000004">
      <c r="A487" s="3">
        <v>481</v>
      </c>
      <c r="B487" s="19">
        <v>481</v>
      </c>
      <c r="C487" s="3"/>
      <c r="D487" s="58"/>
      <c r="E487" s="58"/>
      <c r="F487" s="12"/>
      <c r="G487" s="12"/>
      <c r="H487" s="12"/>
      <c r="I487" s="12"/>
      <c r="J487" s="3"/>
      <c r="K487" s="5">
        <v>6</v>
      </c>
      <c r="L487" s="3"/>
      <c r="M487" s="23"/>
      <c r="N487" s="57"/>
    </row>
    <row r="488" spans="1:14" x14ac:dyDescent="0.55000000000000004">
      <c r="A488" s="3">
        <v>482</v>
      </c>
      <c r="B488" s="19">
        <v>482</v>
      </c>
      <c r="C488" s="3"/>
      <c r="D488" s="58"/>
      <c r="E488" s="58"/>
      <c r="F488" s="12"/>
      <c r="G488" s="12"/>
      <c r="H488" s="12"/>
      <c r="I488" s="12"/>
      <c r="J488" s="3"/>
      <c r="K488" s="5">
        <v>6</v>
      </c>
      <c r="L488" s="3"/>
      <c r="M488" s="23"/>
      <c r="N488" s="57"/>
    </row>
    <row r="489" spans="1:14" x14ac:dyDescent="0.55000000000000004">
      <c r="A489" s="3">
        <v>483</v>
      </c>
      <c r="B489" s="19">
        <v>483</v>
      </c>
      <c r="C489" s="3"/>
      <c r="D489" s="58"/>
      <c r="E489" s="58"/>
      <c r="F489" s="12"/>
      <c r="G489" s="12"/>
      <c r="H489" s="12"/>
      <c r="I489" s="12"/>
      <c r="J489" s="3"/>
      <c r="K489" s="5">
        <v>6</v>
      </c>
      <c r="L489" s="3"/>
      <c r="M489" s="23"/>
      <c r="N489" s="57"/>
    </row>
    <row r="490" spans="1:14" x14ac:dyDescent="0.55000000000000004">
      <c r="A490" s="3">
        <v>484</v>
      </c>
      <c r="B490" s="19">
        <v>484</v>
      </c>
      <c r="C490" s="3"/>
      <c r="D490" s="58"/>
      <c r="E490" s="58"/>
      <c r="F490" s="12"/>
      <c r="G490" s="12"/>
      <c r="H490" s="12"/>
      <c r="I490" s="12"/>
      <c r="J490" s="3"/>
      <c r="K490" s="5">
        <v>6</v>
      </c>
      <c r="L490" s="3"/>
      <c r="M490" s="23"/>
      <c r="N490" s="57"/>
    </row>
    <row r="491" spans="1:14" x14ac:dyDescent="0.55000000000000004">
      <c r="A491" s="3">
        <v>485</v>
      </c>
      <c r="B491" s="19">
        <v>485</v>
      </c>
      <c r="C491" s="3"/>
      <c r="D491" s="58"/>
      <c r="E491" s="58"/>
      <c r="F491" s="12"/>
      <c r="G491" s="12"/>
      <c r="H491" s="12"/>
      <c r="I491" s="12"/>
      <c r="J491" s="3"/>
      <c r="K491" s="5">
        <v>6</v>
      </c>
      <c r="L491" s="3"/>
      <c r="M491" s="23"/>
      <c r="N491" s="57"/>
    </row>
    <row r="492" spans="1:14" x14ac:dyDescent="0.55000000000000004">
      <c r="A492" s="3">
        <v>486</v>
      </c>
      <c r="B492" s="19">
        <v>486</v>
      </c>
      <c r="C492" s="3"/>
      <c r="D492" s="58"/>
      <c r="E492" s="58"/>
      <c r="F492" s="12"/>
      <c r="G492" s="12"/>
      <c r="H492" s="12"/>
      <c r="I492" s="12"/>
      <c r="J492" s="3"/>
      <c r="K492" s="5">
        <v>6</v>
      </c>
      <c r="L492" s="3"/>
      <c r="M492" s="23"/>
      <c r="N492" s="57"/>
    </row>
    <row r="493" spans="1:14" x14ac:dyDescent="0.55000000000000004">
      <c r="A493" s="3">
        <v>487</v>
      </c>
      <c r="B493" s="19">
        <v>487</v>
      </c>
      <c r="C493" s="3"/>
      <c r="D493" s="58"/>
      <c r="E493" s="58"/>
      <c r="F493" s="12"/>
      <c r="G493" s="12"/>
      <c r="H493" s="12"/>
      <c r="I493" s="12"/>
      <c r="J493" s="3"/>
      <c r="K493" s="5">
        <v>6</v>
      </c>
      <c r="L493" s="3"/>
      <c r="M493" s="23"/>
      <c r="N493" s="57"/>
    </row>
    <row r="494" spans="1:14" x14ac:dyDescent="0.55000000000000004">
      <c r="A494" s="3">
        <v>488</v>
      </c>
      <c r="B494" s="19">
        <v>488</v>
      </c>
      <c r="C494" s="3"/>
      <c r="D494" s="58"/>
      <c r="E494" s="58"/>
      <c r="F494" s="12"/>
      <c r="G494" s="12"/>
      <c r="H494" s="12"/>
      <c r="I494" s="12"/>
      <c r="J494" s="3"/>
      <c r="K494" s="5">
        <v>6</v>
      </c>
      <c r="L494" s="3"/>
      <c r="M494" s="23"/>
      <c r="N494" s="57"/>
    </row>
    <row r="495" spans="1:14" x14ac:dyDescent="0.55000000000000004">
      <c r="A495" s="3">
        <v>489</v>
      </c>
      <c r="B495" s="19">
        <v>489</v>
      </c>
      <c r="C495" s="3"/>
      <c r="D495" s="58"/>
      <c r="E495" s="58"/>
      <c r="F495" s="12"/>
      <c r="G495" s="12"/>
      <c r="H495" s="12"/>
      <c r="I495" s="12"/>
      <c r="J495" s="3"/>
      <c r="K495" s="5">
        <v>6</v>
      </c>
      <c r="L495" s="3"/>
      <c r="M495" s="23"/>
      <c r="N495" s="57"/>
    </row>
    <row r="496" spans="1:14" x14ac:dyDescent="0.55000000000000004">
      <c r="A496" s="3">
        <v>490</v>
      </c>
      <c r="B496" s="19">
        <v>490</v>
      </c>
      <c r="C496" s="3"/>
      <c r="D496" s="58"/>
      <c r="E496" s="58"/>
      <c r="F496" s="12"/>
      <c r="G496" s="12"/>
      <c r="H496" s="12"/>
      <c r="I496" s="12"/>
      <c r="J496" s="3"/>
      <c r="K496" s="5">
        <v>6</v>
      </c>
      <c r="L496" s="3"/>
      <c r="M496" s="23"/>
      <c r="N496" s="57"/>
    </row>
    <row r="497" spans="1:14" x14ac:dyDescent="0.55000000000000004">
      <c r="A497" s="3">
        <v>491</v>
      </c>
      <c r="B497" s="19">
        <v>491</v>
      </c>
      <c r="C497" s="3"/>
      <c r="D497" s="58"/>
      <c r="E497" s="58"/>
      <c r="F497" s="12"/>
      <c r="G497" s="12"/>
      <c r="H497" s="12"/>
      <c r="I497" s="12"/>
      <c r="J497" s="3"/>
      <c r="K497" s="5">
        <v>6</v>
      </c>
      <c r="L497" s="3"/>
      <c r="M497" s="23"/>
      <c r="N497" s="57"/>
    </row>
    <row r="498" spans="1:14" x14ac:dyDescent="0.55000000000000004">
      <c r="A498" s="3">
        <v>492</v>
      </c>
      <c r="B498" s="19">
        <v>492</v>
      </c>
      <c r="C498" s="3"/>
      <c r="D498" s="58"/>
      <c r="E498" s="58"/>
      <c r="F498" s="12"/>
      <c r="G498" s="12"/>
      <c r="H498" s="12"/>
      <c r="I498" s="12"/>
      <c r="J498" s="3"/>
      <c r="K498" s="5">
        <v>6</v>
      </c>
      <c r="L498" s="3"/>
      <c r="M498" s="23"/>
      <c r="N498" s="57"/>
    </row>
    <row r="499" spans="1:14" x14ac:dyDescent="0.55000000000000004">
      <c r="A499" s="3">
        <v>493</v>
      </c>
      <c r="B499" s="19">
        <v>493</v>
      </c>
      <c r="C499" s="3"/>
      <c r="D499" s="58"/>
      <c r="E499" s="58"/>
      <c r="F499" s="12"/>
      <c r="G499" s="12"/>
      <c r="H499" s="12"/>
      <c r="I499" s="12"/>
      <c r="J499" s="3"/>
      <c r="K499" s="5">
        <v>6</v>
      </c>
      <c r="L499" s="3"/>
      <c r="M499" s="23"/>
      <c r="N499" s="57"/>
    </row>
    <row r="500" spans="1:14" x14ac:dyDescent="0.55000000000000004">
      <c r="A500" s="3">
        <v>494</v>
      </c>
      <c r="B500" s="19">
        <v>494</v>
      </c>
      <c r="C500" s="3"/>
      <c r="D500" s="58"/>
      <c r="E500" s="58"/>
      <c r="F500" s="12"/>
      <c r="G500" s="12"/>
      <c r="H500" s="12"/>
      <c r="I500" s="12"/>
      <c r="J500" s="3"/>
      <c r="K500" s="5">
        <v>6</v>
      </c>
      <c r="L500" s="3"/>
      <c r="M500" s="23"/>
      <c r="N500" s="57"/>
    </row>
    <row r="501" spans="1:14" x14ac:dyDescent="0.55000000000000004">
      <c r="A501" s="3">
        <v>495</v>
      </c>
      <c r="B501" s="19">
        <v>495</v>
      </c>
      <c r="C501" s="3"/>
      <c r="D501" s="58"/>
      <c r="E501" s="58"/>
      <c r="F501" s="12"/>
      <c r="G501" s="12"/>
      <c r="H501" s="12"/>
      <c r="I501" s="12"/>
      <c r="J501" s="3"/>
      <c r="K501" s="5">
        <v>6</v>
      </c>
      <c r="L501" s="3"/>
      <c r="M501" s="23"/>
      <c r="N501" s="57"/>
    </row>
    <row r="502" spans="1:14" x14ac:dyDescent="0.55000000000000004">
      <c r="A502" s="3">
        <v>496</v>
      </c>
      <c r="B502" s="19">
        <v>496</v>
      </c>
      <c r="C502" s="3"/>
      <c r="D502" s="58"/>
      <c r="E502" s="58"/>
      <c r="F502" s="12"/>
      <c r="G502" s="12"/>
      <c r="H502" s="12"/>
      <c r="I502" s="12"/>
      <c r="J502" s="3"/>
      <c r="K502" s="5">
        <v>6</v>
      </c>
      <c r="L502" s="3"/>
      <c r="M502" s="23"/>
      <c r="N502" s="57"/>
    </row>
    <row r="503" spans="1:14" x14ac:dyDescent="0.55000000000000004">
      <c r="A503" s="3">
        <v>497</v>
      </c>
      <c r="B503" s="19">
        <v>497</v>
      </c>
      <c r="C503" s="3"/>
      <c r="D503" s="58"/>
      <c r="E503" s="58"/>
      <c r="F503" s="12"/>
      <c r="G503" s="12"/>
      <c r="H503" s="12"/>
      <c r="I503" s="12"/>
      <c r="J503" s="3"/>
      <c r="K503" s="5">
        <v>6</v>
      </c>
      <c r="L503" s="3"/>
      <c r="M503" s="23"/>
      <c r="N503" s="57"/>
    </row>
    <row r="504" spans="1:14" x14ac:dyDescent="0.55000000000000004">
      <c r="A504" s="3">
        <v>498</v>
      </c>
      <c r="B504" s="19">
        <v>498</v>
      </c>
      <c r="C504" s="3"/>
      <c r="D504" s="58"/>
      <c r="E504" s="58"/>
      <c r="F504" s="12"/>
      <c r="G504" s="12"/>
      <c r="H504" s="12"/>
      <c r="I504" s="12"/>
      <c r="J504" s="3"/>
      <c r="K504" s="5">
        <v>6</v>
      </c>
      <c r="L504" s="3"/>
      <c r="M504" s="23"/>
      <c r="N504" s="57"/>
    </row>
    <row r="505" spans="1:14" x14ac:dyDescent="0.55000000000000004">
      <c r="A505" s="3">
        <v>499</v>
      </c>
      <c r="B505" s="19">
        <v>499</v>
      </c>
      <c r="C505" s="3"/>
      <c r="D505" s="58"/>
      <c r="E505" s="58"/>
      <c r="F505" s="12"/>
      <c r="G505" s="12"/>
      <c r="H505" s="12"/>
      <c r="I505" s="12"/>
      <c r="J505" s="3"/>
      <c r="K505" s="5">
        <v>6</v>
      </c>
      <c r="L505" s="3"/>
      <c r="M505" s="23"/>
      <c r="N505" s="57"/>
    </row>
    <row r="506" spans="1:14" x14ac:dyDescent="0.55000000000000004">
      <c r="A506" s="3">
        <v>500</v>
      </c>
      <c r="B506" s="19">
        <v>500</v>
      </c>
      <c r="C506" s="3"/>
      <c r="D506" s="58"/>
      <c r="E506" s="58"/>
      <c r="F506" s="12"/>
      <c r="G506" s="12"/>
      <c r="H506" s="12"/>
      <c r="I506" s="12"/>
      <c r="J506" s="3"/>
      <c r="K506" s="5">
        <v>6</v>
      </c>
      <c r="L506" s="3"/>
      <c r="M506" s="23"/>
      <c r="N506" s="57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dcterms:created xsi:type="dcterms:W3CDTF">2016-06-16T07:45:37Z</dcterms:created>
  <dcterms:modified xsi:type="dcterms:W3CDTF">2025-07-30T15:42:46Z</dcterms:modified>
</cp:coreProperties>
</file>